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2021" sheetId="5" r:id="rId1"/>
    <sheet name="2020" sheetId="1" r:id="rId2"/>
    <sheet name="Лист2" sheetId="2" r:id="rId3"/>
    <sheet name="Лист3" sheetId="3" r:id="rId4"/>
  </sheets>
  <definedNames>
    <definedName name="_xlnm.Print_Area" localSheetId="1">'2020'!$A$1:$Z$95</definedName>
    <definedName name="_xlnm.Print_Area" localSheetId="0">'2021'!$A$1:$Z$82</definedName>
  </definedNames>
  <calcPr calcId="144525"/>
</workbook>
</file>

<file path=xl/calcChain.xml><?xml version="1.0" encoding="utf-8"?>
<calcChain xmlns="http://schemas.openxmlformats.org/spreadsheetml/2006/main">
  <c r="Q75" i="5" l="1"/>
  <c r="U77" i="5" l="1"/>
  <c r="T77" i="5"/>
  <c r="V77" i="5"/>
  <c r="W77" i="5"/>
  <c r="X77" i="5"/>
  <c r="Y77" i="5"/>
  <c r="Z77" i="5"/>
  <c r="S77" i="5"/>
  <c r="T75" i="5"/>
  <c r="U75" i="5"/>
  <c r="V75" i="5"/>
  <c r="W75" i="5"/>
  <c r="X75" i="5"/>
  <c r="Y75" i="5"/>
  <c r="Z75" i="5"/>
  <c r="S75" i="5"/>
  <c r="M19" i="5"/>
  <c r="M17" i="5"/>
  <c r="M16" i="5"/>
  <c r="T79" i="5"/>
  <c r="U79" i="5"/>
  <c r="V79" i="5"/>
  <c r="W79" i="5"/>
  <c r="X79" i="5"/>
  <c r="Y79" i="5"/>
  <c r="S79" i="5"/>
  <c r="T78" i="5"/>
  <c r="U78" i="5"/>
  <c r="V78" i="5"/>
  <c r="W78" i="5"/>
  <c r="X78" i="5"/>
  <c r="Y78" i="5"/>
  <c r="Z78" i="5"/>
  <c r="S78" i="5"/>
  <c r="K54" i="5"/>
  <c r="M52" i="5"/>
  <c r="R67" i="5"/>
  <c r="Q67" i="5"/>
  <c r="P67" i="5"/>
  <c r="O67" i="5"/>
  <c r="L67" i="5"/>
  <c r="K64" i="5"/>
  <c r="R62" i="5"/>
  <c r="Q62" i="5"/>
  <c r="P62" i="5"/>
  <c r="O62" i="5"/>
  <c r="L62" i="5"/>
  <c r="R57" i="5"/>
  <c r="Q57" i="5"/>
  <c r="P57" i="5"/>
  <c r="O57" i="5"/>
  <c r="R52" i="5"/>
  <c r="Q52" i="5"/>
  <c r="P52" i="5"/>
  <c r="L52" i="5"/>
  <c r="N49" i="5"/>
  <c r="K47" i="5"/>
  <c r="N47" i="5" s="1"/>
  <c r="N44" i="5"/>
  <c r="N43" i="5"/>
  <c r="N42" i="5"/>
  <c r="K41" i="5"/>
  <c r="N41" i="5" s="1"/>
  <c r="K40" i="5"/>
  <c r="R39" i="5"/>
  <c r="Q39" i="5"/>
  <c r="P39" i="5"/>
  <c r="O39" i="5"/>
  <c r="K38" i="5"/>
  <c r="N38" i="5" s="1"/>
  <c r="N37" i="5"/>
  <c r="Q35" i="5"/>
  <c r="P35" i="5"/>
  <c r="O35" i="5"/>
  <c r="L35" i="5"/>
  <c r="K35" i="5"/>
  <c r="K34" i="5"/>
  <c r="N34" i="5" s="1"/>
  <c r="K33" i="5"/>
  <c r="N33" i="5" s="1"/>
  <c r="N32" i="5"/>
  <c r="N31" i="5"/>
  <c r="K30" i="5"/>
  <c r="N30" i="5" s="1"/>
  <c r="K29" i="5"/>
  <c r="Q28" i="5"/>
  <c r="P28" i="5"/>
  <c r="O28" i="5"/>
  <c r="L28" i="5"/>
  <c r="K27" i="5"/>
  <c r="M27" i="5" s="1"/>
  <c r="N27" i="5" s="1"/>
  <c r="K25" i="5"/>
  <c r="N25" i="5" s="1"/>
  <c r="K24" i="5"/>
  <c r="N24" i="5" s="1"/>
  <c r="K23" i="5"/>
  <c r="N23" i="5" s="1"/>
  <c r="K22" i="5"/>
  <c r="K20" i="5"/>
  <c r="K19" i="5"/>
  <c r="N19" i="5" s="1"/>
  <c r="K18" i="5"/>
  <c r="K17" i="5"/>
  <c r="N17" i="5" s="1"/>
  <c r="K16" i="5"/>
  <c r="N16" i="5" s="1"/>
  <c r="K15" i="5"/>
  <c r="K14" i="5"/>
  <c r="N14" i="5" s="1"/>
  <c r="K13" i="5"/>
  <c r="Q11" i="5"/>
  <c r="P11" i="5"/>
  <c r="O11" i="5"/>
  <c r="L11" i="5"/>
  <c r="K82" i="1"/>
  <c r="K83" i="1"/>
  <c r="K84" i="1"/>
  <c r="K81" i="1"/>
  <c r="K74" i="1"/>
  <c r="K75" i="1"/>
  <c r="M75" i="1" s="1"/>
  <c r="K76" i="1"/>
  <c r="M76" i="1" s="1"/>
  <c r="K77" i="1"/>
  <c r="K78" i="1"/>
  <c r="K79" i="1"/>
  <c r="K73" i="1"/>
  <c r="K72" i="1" s="1"/>
  <c r="K67" i="1"/>
  <c r="M67" i="1" s="1"/>
  <c r="K68" i="1"/>
  <c r="M68" i="1" s="1"/>
  <c r="K69" i="1"/>
  <c r="K70" i="1"/>
  <c r="K71" i="1"/>
  <c r="K66" i="1"/>
  <c r="M66" i="1" s="1"/>
  <c r="K56" i="1"/>
  <c r="M56" i="1" s="1"/>
  <c r="K57" i="1"/>
  <c r="M57" i="1" s="1"/>
  <c r="K58" i="1"/>
  <c r="M58" i="1" s="1"/>
  <c r="K59" i="1"/>
  <c r="M59" i="1" s="1"/>
  <c r="K60" i="1"/>
  <c r="M60" i="1" s="1"/>
  <c r="K61" i="1"/>
  <c r="M61" i="1" s="1"/>
  <c r="K62" i="1"/>
  <c r="K63" i="1"/>
  <c r="K64" i="1"/>
  <c r="K55" i="1"/>
  <c r="K54" i="1" s="1"/>
  <c r="K43" i="1"/>
  <c r="M43" i="1" s="1"/>
  <c r="K44" i="1"/>
  <c r="M44" i="1" s="1"/>
  <c r="K45" i="1"/>
  <c r="M45" i="1" s="1"/>
  <c r="K46" i="1"/>
  <c r="M46" i="1" s="1"/>
  <c r="K47" i="1"/>
  <c r="M47" i="1" s="1"/>
  <c r="K48" i="1"/>
  <c r="M48" i="1" s="1"/>
  <c r="K49" i="1"/>
  <c r="M49" i="1" s="1"/>
  <c r="K50" i="1"/>
  <c r="M50" i="1" s="1"/>
  <c r="K51" i="1"/>
  <c r="M51" i="1" s="1"/>
  <c r="K42" i="1"/>
  <c r="M42" i="1" s="1"/>
  <c r="R80" i="1"/>
  <c r="R72" i="1"/>
  <c r="R65" i="1"/>
  <c r="R54" i="1"/>
  <c r="R41" i="1"/>
  <c r="T88" i="1"/>
  <c r="K13" i="1"/>
  <c r="M13" i="1"/>
  <c r="N13" i="1" s="1"/>
  <c r="K14" i="1"/>
  <c r="M14" i="1" s="1"/>
  <c r="N14" i="1" s="1"/>
  <c r="K15" i="1"/>
  <c r="M15" i="1" s="1"/>
  <c r="K16" i="1"/>
  <c r="M16" i="1" s="1"/>
  <c r="N16" i="1" s="1"/>
  <c r="K17" i="1"/>
  <c r="M17" i="1" s="1"/>
  <c r="N17" i="1" s="1"/>
  <c r="K18" i="1"/>
  <c r="M18" i="1" s="1"/>
  <c r="K19" i="1"/>
  <c r="M19" i="1" s="1"/>
  <c r="N19" i="1" s="1"/>
  <c r="K20" i="1"/>
  <c r="M20" i="1" s="1"/>
  <c r="K22" i="1"/>
  <c r="M22" i="1" s="1"/>
  <c r="K23" i="1"/>
  <c r="M23" i="1" s="1"/>
  <c r="N23" i="1" s="1"/>
  <c r="K24" i="1"/>
  <c r="M24" i="1" s="1"/>
  <c r="N24" i="1" s="1"/>
  <c r="K25" i="1"/>
  <c r="M25" i="1" s="1"/>
  <c r="N25" i="1" s="1"/>
  <c r="K27" i="1"/>
  <c r="M27" i="1" s="1"/>
  <c r="N27" i="1" s="1"/>
  <c r="K39" i="5" l="1"/>
  <c r="K11" i="5"/>
  <c r="O51" i="5"/>
  <c r="O50" i="5" s="1"/>
  <c r="O73" i="5" s="1"/>
  <c r="L51" i="5"/>
  <c r="L50" i="5" s="1"/>
  <c r="L73" i="5" s="1"/>
  <c r="K28" i="5"/>
  <c r="K11" i="1"/>
  <c r="K80" i="1"/>
  <c r="R51" i="5"/>
  <c r="R50" i="5" s="1"/>
  <c r="R73" i="5" s="1"/>
  <c r="P51" i="5"/>
  <c r="P50" i="5" s="1"/>
  <c r="R53" i="1"/>
  <c r="R52" i="1" s="1"/>
  <c r="R86" i="1" s="1"/>
  <c r="Q51" i="5"/>
  <c r="Q50" i="5" s="1"/>
  <c r="Q73" i="5" s="1"/>
  <c r="P73" i="5"/>
  <c r="N13" i="5"/>
  <c r="N11" i="5" s="1"/>
  <c r="M11" i="5"/>
  <c r="N29" i="5"/>
  <c r="N28" i="5" s="1"/>
  <c r="M28" i="5"/>
  <c r="N36" i="5"/>
  <c r="N35" i="5" s="1"/>
  <c r="M35" i="5"/>
  <c r="N40" i="5"/>
  <c r="N39" i="5" s="1"/>
  <c r="M39" i="5"/>
  <c r="N53" i="5"/>
  <c r="N52" i="5" s="1"/>
  <c r="N58" i="5"/>
  <c r="N57" i="5" s="1"/>
  <c r="M57" i="5"/>
  <c r="N62" i="5"/>
  <c r="N68" i="5"/>
  <c r="N67" i="5" s="1"/>
  <c r="M67" i="5"/>
  <c r="M55" i="1"/>
  <c r="K65" i="1"/>
  <c r="M73" i="1"/>
  <c r="M81" i="1"/>
  <c r="M11" i="1"/>
  <c r="K51" i="5" l="1"/>
  <c r="K50" i="5" s="1"/>
  <c r="K73" i="5" s="1"/>
  <c r="K75" i="5" s="1"/>
  <c r="N51" i="5"/>
  <c r="N50" i="5" s="1"/>
  <c r="N73" i="5" s="1"/>
  <c r="M51" i="5"/>
  <c r="M50" i="5" s="1"/>
  <c r="M73" i="5" s="1"/>
  <c r="L11" i="1"/>
  <c r="N11" i="1"/>
  <c r="O11" i="1"/>
  <c r="V32" i="1" l="1"/>
  <c r="W32" i="1"/>
  <c r="X32" i="1"/>
  <c r="Y32" i="1"/>
  <c r="Z32" i="1"/>
  <c r="U32" i="1"/>
  <c r="V31" i="1"/>
  <c r="V88" i="1" s="1"/>
  <c r="W31" i="1"/>
  <c r="X31" i="1"/>
  <c r="X88" i="1" s="1"/>
  <c r="Y31" i="1"/>
  <c r="Z31" i="1"/>
  <c r="Z88" i="1" s="1"/>
  <c r="U31" i="1"/>
  <c r="Y92" i="1"/>
  <c r="X92" i="1"/>
  <c r="W92" i="1"/>
  <c r="V92" i="1"/>
  <c r="U92" i="1"/>
  <c r="T92" i="1"/>
  <c r="S92" i="1"/>
  <c r="Z91" i="1"/>
  <c r="Y91" i="1"/>
  <c r="X91" i="1"/>
  <c r="W91" i="1"/>
  <c r="V91" i="1"/>
  <c r="U91" i="1"/>
  <c r="T91" i="1"/>
  <c r="S91" i="1"/>
  <c r="T90" i="1"/>
  <c r="S90" i="1"/>
  <c r="S88" i="1"/>
  <c r="K87" i="1"/>
  <c r="K85" i="1"/>
  <c r="Q83" i="1"/>
  <c r="Q82" i="1"/>
  <c r="N81" i="1"/>
  <c r="N80" i="1" s="1"/>
  <c r="Q80" i="1"/>
  <c r="P80" i="1"/>
  <c r="O80" i="1"/>
  <c r="L80" i="1"/>
  <c r="Q78" i="1"/>
  <c r="Q72" i="1" s="1"/>
  <c r="Q77" i="1"/>
  <c r="N76" i="1"/>
  <c r="N75" i="1"/>
  <c r="N74" i="1"/>
  <c r="P72" i="1"/>
  <c r="O72" i="1"/>
  <c r="L72" i="1"/>
  <c r="Q70" i="1"/>
  <c r="Q69" i="1"/>
  <c r="Q65" i="1" s="1"/>
  <c r="N68" i="1"/>
  <c r="N67" i="1"/>
  <c r="P65" i="1"/>
  <c r="O65" i="1"/>
  <c r="L65" i="1"/>
  <c r="Q63" i="1"/>
  <c r="Q62" i="1"/>
  <c r="N61" i="1"/>
  <c r="N60" i="1"/>
  <c r="N59" i="1"/>
  <c r="N58" i="1"/>
  <c r="N57" i="1"/>
  <c r="N55" i="1"/>
  <c r="Q54" i="1"/>
  <c r="P54" i="1"/>
  <c r="O54" i="1"/>
  <c r="O53" i="1" s="1"/>
  <c r="O52" i="1" s="1"/>
  <c r="L54" i="1"/>
  <c r="N51" i="1"/>
  <c r="N50" i="1"/>
  <c r="N49" i="1"/>
  <c r="N48" i="1"/>
  <c r="N46" i="1"/>
  <c r="N45" i="1"/>
  <c r="N44" i="1"/>
  <c r="N43" i="1"/>
  <c r="Q41" i="1"/>
  <c r="P41" i="1"/>
  <c r="O41" i="1"/>
  <c r="L41" i="1"/>
  <c r="K40" i="1"/>
  <c r="M40" i="1" s="1"/>
  <c r="K39" i="1"/>
  <c r="M39" i="1" s="1"/>
  <c r="N39" i="1" s="1"/>
  <c r="K38" i="1"/>
  <c r="M38" i="1" s="1"/>
  <c r="K37" i="1"/>
  <c r="M37" i="1" s="1"/>
  <c r="N37" i="1" s="1"/>
  <c r="Q36" i="1"/>
  <c r="P36" i="1"/>
  <c r="O36" i="1"/>
  <c r="L36" i="1"/>
  <c r="K35" i="1"/>
  <c r="M35" i="1" s="1"/>
  <c r="N35" i="1" s="1"/>
  <c r="K34" i="1"/>
  <c r="M34" i="1" s="1"/>
  <c r="N34" i="1" s="1"/>
  <c r="K33" i="1"/>
  <c r="M33" i="1" s="1"/>
  <c r="N33" i="1" s="1"/>
  <c r="Z90" i="1"/>
  <c r="X90" i="1"/>
  <c r="V90" i="1"/>
  <c r="K30" i="1"/>
  <c r="M30" i="1" s="1"/>
  <c r="K29" i="1"/>
  <c r="M29" i="1" s="1"/>
  <c r="N29" i="1" s="1"/>
  <c r="Q28" i="1"/>
  <c r="P28" i="1"/>
  <c r="O28" i="1"/>
  <c r="L28" i="1"/>
  <c r="Q53" i="1" l="1"/>
  <c r="Q52" i="1" s="1"/>
  <c r="K32" i="1"/>
  <c r="M32" i="1" s="1"/>
  <c r="N32" i="1" s="1"/>
  <c r="K31" i="1"/>
  <c r="U88" i="1"/>
  <c r="Y90" i="1"/>
  <c r="Y88" i="1"/>
  <c r="W90" i="1"/>
  <c r="W88" i="1"/>
  <c r="L53" i="1"/>
  <c r="L52" i="1" s="1"/>
  <c r="Q86" i="1"/>
  <c r="K36" i="1"/>
  <c r="P53" i="1"/>
  <c r="P52" i="1" s="1"/>
  <c r="M80" i="1"/>
  <c r="N30" i="1"/>
  <c r="N38" i="1"/>
  <c r="M36" i="1"/>
  <c r="M41" i="1"/>
  <c r="N42" i="1"/>
  <c r="N41" i="1" s="1"/>
  <c r="N56" i="1"/>
  <c r="N54" i="1" s="1"/>
  <c r="M54" i="1"/>
  <c r="M65" i="1"/>
  <c r="N66" i="1"/>
  <c r="N65" i="1" s="1"/>
  <c r="M72" i="1"/>
  <c r="N73" i="1"/>
  <c r="N72" i="1" s="1"/>
  <c r="M31" i="1"/>
  <c r="N31" i="1" s="1"/>
  <c r="K28" i="1"/>
  <c r="N36" i="1"/>
  <c r="U90" i="1"/>
  <c r="K41" i="1"/>
  <c r="M53" i="1" l="1"/>
  <c r="M52" i="1" s="1"/>
  <c r="N28" i="1"/>
  <c r="K53" i="1"/>
  <c r="K52" i="1" s="1"/>
  <c r="N53" i="1"/>
  <c r="N52" i="1" s="1"/>
  <c r="M28" i="1"/>
  <c r="O86" i="1" l="1"/>
  <c r="L86" i="1"/>
  <c r="Y11" i="1" l="1"/>
  <c r="Z11" i="1"/>
  <c r="K86" i="1"/>
  <c r="K88" i="1" s="1"/>
  <c r="Q11" i="1"/>
  <c r="T11" i="1"/>
  <c r="U11" i="1"/>
  <c r="W11" i="1"/>
  <c r="X11" i="1"/>
  <c r="P11" i="1"/>
  <c r="P86" i="1" s="1"/>
  <c r="S11" i="1"/>
  <c r="M86" i="1" l="1"/>
  <c r="N86" i="1"/>
</calcChain>
</file>

<file path=xl/sharedStrings.xml><?xml version="1.0" encoding="utf-8"?>
<sst xmlns="http://schemas.openxmlformats.org/spreadsheetml/2006/main" count="466" uniqueCount="218">
  <si>
    <t>Индекс</t>
  </si>
  <si>
    <t>Формы промежуточной аттестации</t>
  </si>
  <si>
    <t>II курс</t>
  </si>
  <si>
    <t>I курс</t>
  </si>
  <si>
    <t>III курс</t>
  </si>
  <si>
    <t>IV курс</t>
  </si>
  <si>
    <t>О.00</t>
  </si>
  <si>
    <t>ОГСЭ.00</t>
  </si>
  <si>
    <t>ОГСЭ.01</t>
  </si>
  <si>
    <t>Основы философии</t>
  </si>
  <si>
    <t>ОГСЭ.02</t>
  </si>
  <si>
    <t>История</t>
  </si>
  <si>
    <t>ОГСЭ.03</t>
  </si>
  <si>
    <t>Иностранный язык</t>
  </si>
  <si>
    <t>ОГСЭ.04</t>
  </si>
  <si>
    <t>Физическая культура</t>
  </si>
  <si>
    <t>ЕН.00</t>
  </si>
  <si>
    <t>ЕН.01</t>
  </si>
  <si>
    <t>Математика</t>
  </si>
  <si>
    <t>ЕН.02</t>
  </si>
  <si>
    <t xml:space="preserve">Информатика </t>
  </si>
  <si>
    <t>П.00</t>
  </si>
  <si>
    <t>ОП.00</t>
  </si>
  <si>
    <t>Инженерная графика</t>
  </si>
  <si>
    <t>Техническая механика</t>
  </si>
  <si>
    <t>Электротехника и электроника</t>
  </si>
  <si>
    <t>Материаловедение</t>
  </si>
  <si>
    <t>Метрология, стандартизация и сертификация</t>
  </si>
  <si>
    <t>Правовое обеспечение профессиональной деятельности</t>
  </si>
  <si>
    <t>Охрана труда</t>
  </si>
  <si>
    <t>Безопасность жизнедеятельности</t>
  </si>
  <si>
    <t>Информационные технологии в профессиональной деятельности</t>
  </si>
  <si>
    <t>ПМ.00</t>
  </si>
  <si>
    <t>Профессиональные модули</t>
  </si>
  <si>
    <t>ПМ.01</t>
  </si>
  <si>
    <t>МДК.01.01</t>
  </si>
  <si>
    <t>Устройство автомобилей</t>
  </si>
  <si>
    <t>МДК.01.02</t>
  </si>
  <si>
    <t>УП.01</t>
  </si>
  <si>
    <t>Учебная практика</t>
  </si>
  <si>
    <t>ПП.01</t>
  </si>
  <si>
    <t>Производственная практика</t>
  </si>
  <si>
    <t>ПМ.02</t>
  </si>
  <si>
    <t>МДК.02.01</t>
  </si>
  <si>
    <t>УП.02</t>
  </si>
  <si>
    <t>ПП.02</t>
  </si>
  <si>
    <t>ПМ.03</t>
  </si>
  <si>
    <t>Выполнение работ по одной или нескольким профессиям рабочих, должностям служащих</t>
  </si>
  <si>
    <t>МДК.03.01</t>
  </si>
  <si>
    <t>УП.03</t>
  </si>
  <si>
    <t>ПП.03</t>
  </si>
  <si>
    <t>Всего</t>
  </si>
  <si>
    <t xml:space="preserve">Преддипломная практика </t>
  </si>
  <si>
    <t>Государственная итоговая аттестация</t>
  </si>
  <si>
    <t>учебной практики</t>
  </si>
  <si>
    <t>экзаменов</t>
  </si>
  <si>
    <t>дифф. зачетов</t>
  </si>
  <si>
    <t>зачетов</t>
  </si>
  <si>
    <t>Химия</t>
  </si>
  <si>
    <t>ОБЖ</t>
  </si>
  <si>
    <t>Физика</t>
  </si>
  <si>
    <t>дз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</si>
  <si>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</si>
  <si>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</si>
  <si>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</si>
  <si>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</si>
  <si>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</si>
  <si>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</si>
  <si>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</si>
  <si>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</si>
  <si>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</si>
  <si>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з</t>
  </si>
  <si>
    <t>Э</t>
  </si>
  <si>
    <t>ОГСЭ.05</t>
  </si>
  <si>
    <t>ЕН.03</t>
  </si>
  <si>
    <t>ОП.10</t>
  </si>
  <si>
    <t>1 сем.
17нед.</t>
  </si>
  <si>
    <t>2 сем.
22нед.</t>
  </si>
  <si>
    <t>ОГСЭ.06</t>
  </si>
  <si>
    <t>Слесарь по ремонту автомобилей</t>
  </si>
  <si>
    <t>ОУД.01</t>
  </si>
  <si>
    <t>ОУД.02</t>
  </si>
  <si>
    <t>ОУД.03</t>
  </si>
  <si>
    <t>ОУД.04</t>
  </si>
  <si>
    <t>ОУД.05</t>
  </si>
  <si>
    <t>ОУД.06</t>
  </si>
  <si>
    <t>ОУД.07</t>
  </si>
  <si>
    <t>ОУД.10</t>
  </si>
  <si>
    <t>ОУД.11</t>
  </si>
  <si>
    <t>Информатика</t>
  </si>
  <si>
    <t>Экология</t>
  </si>
  <si>
    <t>ОУД.12</t>
  </si>
  <si>
    <t>Психология общения</t>
  </si>
  <si>
    <t xml:space="preserve">Русский язык </t>
  </si>
  <si>
    <t>Литература</t>
  </si>
  <si>
    <t>Основы учебно-исследовательской и проектной деятельности</t>
  </si>
  <si>
    <t>Консультации из расчета 4 часа на одного обучающегося на каждый учебный год</t>
  </si>
  <si>
    <t xml:space="preserve">1 семестр </t>
  </si>
  <si>
    <t xml:space="preserve">2 семестр </t>
  </si>
  <si>
    <t xml:space="preserve">3 семестр </t>
  </si>
  <si>
    <t xml:space="preserve">4 семестр </t>
  </si>
  <si>
    <t xml:space="preserve">5 семестр </t>
  </si>
  <si>
    <t xml:space="preserve">6 семестр </t>
  </si>
  <si>
    <t xml:space="preserve">7 семестр </t>
  </si>
  <si>
    <t xml:space="preserve">8 семестр </t>
  </si>
  <si>
    <t>23.02.07</t>
  </si>
  <si>
    <t xml:space="preserve">План учебного процесса </t>
  </si>
  <si>
    <t xml:space="preserve">Общий гуманитарный и социально-экономический цикл </t>
  </si>
  <si>
    <t>Иностранный язык в профессиональной деятельности</t>
  </si>
  <si>
    <t xml:space="preserve">Математический и общий естественнонаучный  цикл </t>
  </si>
  <si>
    <t>Общепрофессиональный цикл</t>
  </si>
  <si>
    <t xml:space="preserve">Профессиональный  цикл </t>
  </si>
  <si>
    <t>Техническое обслуживание и ремонт автотранспортных средств</t>
  </si>
  <si>
    <t>МДК.01.03</t>
  </si>
  <si>
    <t>МДК.01.04</t>
  </si>
  <si>
    <t>МДК.01.05</t>
  </si>
  <si>
    <t>МДК.01.06</t>
  </si>
  <si>
    <t>Технологические процессы технического обслуживания и ремонта автомобилей</t>
  </si>
  <si>
    <t>Техническое обслуживание и ремонт автомобильных двигателей</t>
  </si>
  <si>
    <t>Техническое обслуживание и ремонт электрооборудования и электронных систем автомобилей</t>
  </si>
  <si>
    <t>МДК.02.02</t>
  </si>
  <si>
    <t>МДК.02.03</t>
  </si>
  <si>
    <t>Организация процессов по техническому обслуживанию и ремонту автотранспортных средств</t>
  </si>
  <si>
    <t>Управление процессом технического обслуживания и ремонта автомобилей</t>
  </si>
  <si>
    <t>МДК.03.02</t>
  </si>
  <si>
    <t>МДК.03.03</t>
  </si>
  <si>
    <t>ПМ.04</t>
  </si>
  <si>
    <t>МДК.04.01</t>
  </si>
  <si>
    <t>Организация процессов модернизации и
модификации автотранспортных средств</t>
  </si>
  <si>
    <t>Особенности конструкций автотранспортных средств</t>
  </si>
  <si>
    <t>Организация работ по модернизации автотранспортных средств</t>
  </si>
  <si>
    <t>Тюнинг автомобилей</t>
  </si>
  <si>
    <t>ПДП.00</t>
  </si>
  <si>
    <t>5 сем.
13нед.</t>
  </si>
  <si>
    <t>Русский язык и культура речи</t>
  </si>
  <si>
    <t>Основы социологии и политологии</t>
  </si>
  <si>
    <t>Правила  безопасности дорожного движения</t>
  </si>
  <si>
    <t>Техническое обслуживание и ремонт шасси  автомобилей</t>
  </si>
  <si>
    <t>Проведение кузовного ремонта</t>
  </si>
  <si>
    <t>Общеобразовательный цикл</t>
  </si>
  <si>
    <t>Э
кв</t>
  </si>
  <si>
    <t>всего учебных 
занятий</t>
  </si>
  <si>
    <t>Теоретическое обучение</t>
  </si>
  <si>
    <t>лаб. и практ.занятий</t>
  </si>
  <si>
    <t>По практике производственной
 и учебной</t>
  </si>
  <si>
    <t>Во взаимодействии с
 преподавателем</t>
  </si>
  <si>
    <t>Нагрузка на дисциплины 
и МДК</t>
  </si>
  <si>
    <t>в т. ч.по учебным 
дисциплинам</t>
  </si>
  <si>
    <t>Наименование циклов,  дисциплин,
 профессиональных модулей, МДК, практик</t>
  </si>
  <si>
    <t>дисциплин и  МДК</t>
  </si>
  <si>
    <t>ГИА</t>
  </si>
  <si>
    <t>Промежуточная аттестация</t>
  </si>
  <si>
    <t>курсовых работ
 (проектов)</t>
  </si>
  <si>
    <t>Объем образовательной нагрузки</t>
  </si>
  <si>
    <t>самостоятельная учебная работа</t>
  </si>
  <si>
    <t xml:space="preserve">3 сем.
15нед. </t>
  </si>
  <si>
    <t>6 сем.
19нед.</t>
  </si>
  <si>
    <t>ИТОГО</t>
  </si>
  <si>
    <r>
      <t>производст. практики /преддипл.практ.</t>
    </r>
    <r>
      <rPr>
        <i/>
        <sz val="11"/>
        <color indexed="8"/>
        <rFont val="Times New Roman"/>
        <family val="1"/>
        <charset val="204"/>
      </rPr>
      <t xml:space="preserve"> </t>
    </r>
  </si>
  <si>
    <t>Астрономия</t>
  </si>
  <si>
    <t>УП.04</t>
  </si>
  <si>
    <t>ПП.04</t>
  </si>
  <si>
    <t>Техническая документация</t>
  </si>
  <si>
    <t>4 сем.
17нед.</t>
  </si>
  <si>
    <t>7 сем 13 нед</t>
  </si>
  <si>
    <t>8 сем.
9 нед.</t>
  </si>
  <si>
    <t>Автомобильные эксплуатационные материалы</t>
  </si>
  <si>
    <t>Производственное оборудованине</t>
  </si>
  <si>
    <t>МДК 03.04</t>
  </si>
  <si>
    <t>Управление коллективом исполнителей</t>
  </si>
  <si>
    <t xml:space="preserve">Техническое обслуживание и ремонт двигателей, систем и агрегатов автомобилей </t>
  </si>
  <si>
    <t>МДК.01.07</t>
  </si>
  <si>
    <t>ОГСЭ.07</t>
  </si>
  <si>
    <t>З</t>
  </si>
  <si>
    <t>ВСЕГО</t>
  </si>
  <si>
    <t>Общие учебные дисциплины</t>
  </si>
  <si>
    <t>ЕН.04</t>
  </si>
  <si>
    <t>Информационные системы в профессиональной деятельности</t>
  </si>
  <si>
    <t>144/
144</t>
  </si>
  <si>
    <t xml:space="preserve">Физическая культура </t>
  </si>
  <si>
    <t>ОУД.8</t>
  </si>
  <si>
    <t>ОД 09</t>
  </si>
  <si>
    <t>Родная литература</t>
  </si>
  <si>
    <t>УД.13</t>
  </si>
  <si>
    <t>Дисциплины по выбору из обязательных предметных областей</t>
  </si>
  <si>
    <t>Дополнительные учебные дисциплины</t>
  </si>
  <si>
    <t xml:space="preserve">Распределение учебной нагрузки по курсам и
 семестрам </t>
  </si>
  <si>
    <t>Выпускная квалификационная работа (дипломный проект + демонстрационный экзамен)</t>
  </si>
  <si>
    <t>Квалифиувционный экзамен</t>
  </si>
  <si>
    <t>ОУД.08</t>
  </si>
  <si>
    <t>ОУД.09</t>
  </si>
  <si>
    <t>УД.01</t>
  </si>
  <si>
    <t>Экологические основы природопользования</t>
  </si>
  <si>
    <t>Механика</t>
  </si>
  <si>
    <t>Электроника и электротехника</t>
  </si>
  <si>
    <t xml:space="preserve">Метрология и стандартизация </t>
  </si>
  <si>
    <t>Теория и устройство судна</t>
  </si>
  <si>
    <t>Эксплуатация судовых энергетических установок</t>
  </si>
  <si>
    <t>Экв</t>
  </si>
  <si>
    <t>Обеспечение безопасности плавания</t>
  </si>
  <si>
    <t>Безопасность жизнедеятельности на судне и транспортная безопасность</t>
  </si>
  <si>
    <t xml:space="preserve">3 сем.
16нед. </t>
  </si>
  <si>
    <t>26.02.05</t>
  </si>
  <si>
    <t>Техническая термодинамика и теплопередача</t>
  </si>
  <si>
    <t>Охрана труда на водном транспорте</t>
  </si>
  <si>
    <t>Эксплуатация, техническое обслуживание и ремонт судового энергетического обрудования</t>
  </si>
  <si>
    <t>Основы эксплуатации  технического обслуживания и ремонта судового энергетического оборудования</t>
  </si>
  <si>
    <t>Организация работы структурного подразделения</t>
  </si>
  <si>
    <t>Основы управления структурным подразделением</t>
  </si>
  <si>
    <t>14718 Моторист(машинист)</t>
  </si>
  <si>
    <t>Квалификационный экзамен</t>
  </si>
  <si>
    <t>4 сем.
15нед.</t>
  </si>
  <si>
    <t>5 сем.
7нед.</t>
  </si>
  <si>
    <t>6 сем.
10нед.</t>
  </si>
  <si>
    <t>7 сем  0 нед</t>
  </si>
  <si>
    <t>8 сем.
14 нед.</t>
  </si>
  <si>
    <t>Основы финансовой грамотности</t>
  </si>
  <si>
    <t>Государственный экзамен в том числе в виде демонстрационного экзамена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</si>
</sst>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92D05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4" fillId="0" borderId="0" xfId="0" applyFont="1" applyFill="1"/>
    <xf numFmtId="0" fontId="10" fillId="0" borderId="0" xfId="0" applyFont="1" applyFill="1"/>
    <xf numFmtId="0" fontId="9" fillId="0" borderId="1" xfId="0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9" fillId="0" borderId="2" xfId="0" applyFont="1" applyFill="1" applyBorder="1" applyAlignment="1">
      <alignment wrapText="1"/>
    </xf>
    <xf numFmtId="0" fontId="9" fillId="0" borderId="1" xfId="0" applyFont="1" applyFill="1" applyBorder="1"/>
    <xf numFmtId="1" fontId="9" fillId="0" borderId="1" xfId="0" applyNumberFormat="1" applyFont="1" applyFill="1" applyBorder="1" applyAlignment="1">
      <alignment horizontal="center" wrapText="1"/>
    </xf>
    <xf numFmtId="0" fontId="6" fillId="0" borderId="0" xfId="0" applyFont="1" applyFill="1"/>
    <xf numFmtId="0" fontId="7" fillId="0" borderId="2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0" fillId="0" borderId="1" xfId="0" applyFont="1" applyFill="1" applyBorder="1"/>
    <xf numFmtId="1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0" fillId="0" borderId="3" xfId="0" applyFont="1" applyFill="1" applyBorder="1"/>
    <xf numFmtId="0" fontId="9" fillId="0" borderId="1" xfId="0" applyFont="1" applyFill="1" applyBorder="1" applyAlignment="1">
      <alignment wrapText="1"/>
    </xf>
    <xf numFmtId="0" fontId="9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9" fillId="0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justify" wrapText="1"/>
    </xf>
    <xf numFmtId="0" fontId="9" fillId="0" borderId="1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vertical="center" textRotation="90" wrapText="1"/>
    </xf>
    <xf numFmtId="0" fontId="10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1" fillId="0" borderId="1" xfId="0" applyFont="1" applyFill="1" applyBorder="1"/>
    <xf numFmtId="0" fontId="1" fillId="0" borderId="0" xfId="0" applyFont="1" applyFill="1" applyBorder="1"/>
    <xf numFmtId="0" fontId="1" fillId="0" borderId="3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 applyFill="1"/>
    <xf numFmtId="0" fontId="9" fillId="0" borderId="1" xfId="0" applyFont="1" applyFill="1" applyBorder="1" applyAlignment="1">
      <alignment horizontal="right" wrapText="1"/>
    </xf>
    <xf numFmtId="0" fontId="12" fillId="0" borderId="0" xfId="0" applyFont="1" applyAlignment="1"/>
    <xf numFmtId="0" fontId="2" fillId="0" borderId="8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0" xfId="0" applyFont="1"/>
    <xf numFmtId="0" fontId="9" fillId="0" borderId="8" xfId="0" applyFont="1" applyFill="1" applyBorder="1" applyAlignment="1"/>
    <xf numFmtId="0" fontId="13" fillId="0" borderId="0" xfId="0" applyFont="1" applyFill="1" applyBorder="1"/>
    <xf numFmtId="0" fontId="14" fillId="0" borderId="1" xfId="0" applyFont="1" applyFill="1" applyBorder="1" applyAlignment="1">
      <alignment horizontal="center" wrapText="1"/>
    </xf>
    <xf numFmtId="0" fontId="15" fillId="0" borderId="1" xfId="0" applyFont="1" applyBorder="1"/>
    <xf numFmtId="0" fontId="14" fillId="0" borderId="1" xfId="0" applyFont="1" applyFill="1" applyBorder="1" applyAlignment="1">
      <alignment wrapText="1"/>
    </xf>
    <xf numFmtId="0" fontId="13" fillId="0" borderId="1" xfId="0" applyFont="1" applyFill="1" applyBorder="1"/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6" fillId="0" borderId="9" xfId="0" applyFont="1" applyBorder="1"/>
    <xf numFmtId="0" fontId="16" fillId="0" borderId="1" xfId="0" applyFont="1" applyFill="1" applyBorder="1" applyAlignment="1">
      <alignment wrapText="1"/>
    </xf>
    <xf numFmtId="0" fontId="14" fillId="0" borderId="5" xfId="0" applyFont="1" applyFill="1" applyBorder="1" applyAlignment="1">
      <alignment horizontal="center" wrapText="1"/>
    </xf>
    <xf numFmtId="0" fontId="13" fillId="0" borderId="0" xfId="0" applyFont="1" applyFill="1"/>
    <xf numFmtId="0" fontId="14" fillId="0" borderId="1" xfId="0" applyFont="1" applyFill="1" applyBorder="1" applyAlignment="1">
      <alignment horizontal="justify" wrapText="1"/>
    </xf>
    <xf numFmtId="0" fontId="14" fillId="0" borderId="4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 textRotation="90" wrapText="1"/>
    </xf>
    <xf numFmtId="0" fontId="7" fillId="0" borderId="17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justify" wrapText="1"/>
    </xf>
    <xf numFmtId="0" fontId="7" fillId="0" borderId="9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 wrapText="1"/>
    </xf>
    <xf numFmtId="0" fontId="19" fillId="0" borderId="2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2" fillId="0" borderId="1" xfId="0" applyFont="1" applyBorder="1"/>
    <xf numFmtId="0" fontId="21" fillId="0" borderId="1" xfId="0" applyFont="1" applyBorder="1"/>
    <xf numFmtId="0" fontId="19" fillId="0" borderId="1" xfId="0" applyFont="1" applyBorder="1" applyAlignment="1">
      <alignment wrapText="1"/>
    </xf>
    <xf numFmtId="0" fontId="22" fillId="0" borderId="9" xfId="0" applyFont="1" applyBorder="1" applyAlignment="1">
      <alignment wrapText="1"/>
    </xf>
    <xf numFmtId="0" fontId="17" fillId="0" borderId="3" xfId="0" applyFont="1" applyBorder="1" applyAlignment="1">
      <alignment vertical="top" wrapText="1"/>
    </xf>
    <xf numFmtId="0" fontId="17" fillId="0" borderId="9" xfId="0" applyFont="1" applyBorder="1" applyAlignment="1">
      <alignment wrapText="1"/>
    </xf>
    <xf numFmtId="1" fontId="17" fillId="0" borderId="1" xfId="0" applyNumberFormat="1" applyFont="1" applyBorder="1" applyAlignment="1">
      <alignment horizontal="center" wrapText="1"/>
    </xf>
    <xf numFmtId="1" fontId="17" fillId="0" borderId="1" xfId="0" applyNumberFormat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1" fontId="12" fillId="0" borderId="1" xfId="0" applyNumberFormat="1" applyFont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18" fillId="0" borderId="13" xfId="0" applyFont="1" applyBorder="1" applyAlignment="1">
      <alignment horizontal="center" wrapText="1"/>
    </xf>
    <xf numFmtId="0" fontId="17" fillId="4" borderId="1" xfId="0" applyFont="1" applyFill="1" applyBorder="1" applyAlignment="1">
      <alignment horizontal="center" wrapText="1"/>
    </xf>
    <xf numFmtId="0" fontId="17" fillId="4" borderId="6" xfId="0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0" fontId="17" fillId="0" borderId="2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wrapText="1"/>
    </xf>
    <xf numFmtId="0" fontId="23" fillId="0" borderId="2" xfId="0" applyFont="1" applyBorder="1" applyAlignment="1">
      <alignment horizontal="left" wrapText="1"/>
    </xf>
    <xf numFmtId="0" fontId="23" fillId="0" borderId="1" xfId="0" applyFont="1" applyFill="1" applyBorder="1" applyAlignment="1">
      <alignment horizontal="left" wrapText="1"/>
    </xf>
    <xf numFmtId="0" fontId="17" fillId="3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7" fillId="0" borderId="3" xfId="0" applyFont="1" applyBorder="1" applyAlignment="1">
      <alignment horizontal="left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3" fillId="0" borderId="33" xfId="0" applyFont="1" applyBorder="1" applyAlignment="1">
      <alignment horizontal="left" wrapText="1"/>
    </xf>
    <xf numFmtId="0" fontId="23" fillId="0" borderId="4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22" fillId="0" borderId="4" xfId="0" applyFont="1" applyBorder="1" applyAlignment="1">
      <alignment horizontal="left"/>
    </xf>
    <xf numFmtId="0" fontId="17" fillId="0" borderId="32" xfId="0" applyFont="1" applyBorder="1" applyAlignment="1">
      <alignment horizontal="left" wrapText="1"/>
    </xf>
    <xf numFmtId="0" fontId="18" fillId="0" borderId="2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wrapText="1"/>
    </xf>
    <xf numFmtId="0" fontId="17" fillId="0" borderId="13" xfId="0" applyFont="1" applyBorder="1" applyAlignment="1">
      <alignment horizontal="left" wrapText="1"/>
    </xf>
    <xf numFmtId="0" fontId="17" fillId="0" borderId="5" xfId="0" applyFont="1" applyBorder="1" applyAlignment="1">
      <alignment horizontal="left" wrapText="1"/>
    </xf>
    <xf numFmtId="0" fontId="24" fillId="0" borderId="5" xfId="0" applyFont="1" applyBorder="1" applyAlignment="1">
      <alignment horizontal="left" wrapText="1"/>
    </xf>
    <xf numFmtId="0" fontId="18" fillId="0" borderId="5" xfId="0" applyFont="1" applyBorder="1" applyAlignment="1">
      <alignment horizontal="left" wrapText="1"/>
    </xf>
    <xf numFmtId="0" fontId="19" fillId="0" borderId="2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17" fillId="4" borderId="1" xfId="0" applyFont="1" applyFill="1" applyBorder="1" applyAlignment="1">
      <alignment horizontal="left" wrapText="1"/>
    </xf>
    <xf numFmtId="0" fontId="17" fillId="4" borderId="6" xfId="0" applyFont="1" applyFill="1" applyBorder="1" applyAlignment="1">
      <alignment horizontal="left" wrapText="1"/>
    </xf>
    <xf numFmtId="0" fontId="17" fillId="5" borderId="3" xfId="0" applyFont="1" applyFill="1" applyBorder="1" applyAlignment="1">
      <alignment horizontal="left" wrapText="1"/>
    </xf>
    <xf numFmtId="0" fontId="17" fillId="5" borderId="7" xfId="0" applyFont="1" applyFill="1" applyBorder="1" applyAlignment="1">
      <alignment horizontal="left" wrapText="1"/>
    </xf>
    <xf numFmtId="0" fontId="18" fillId="0" borderId="26" xfId="0" applyFont="1" applyBorder="1" applyAlignment="1">
      <alignment horizontal="left" wrapText="1"/>
    </xf>
    <xf numFmtId="0" fontId="17" fillId="0" borderId="2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0" fontId="17" fillId="0" borderId="34" xfId="0" applyFont="1" applyBorder="1" applyAlignment="1">
      <alignment horizontal="left" wrapText="1"/>
    </xf>
    <xf numFmtId="0" fontId="17" fillId="4" borderId="3" xfId="0" applyFont="1" applyFill="1" applyBorder="1" applyAlignment="1">
      <alignment horizontal="left" wrapText="1"/>
    </xf>
    <xf numFmtId="0" fontId="18" fillId="0" borderId="5" xfId="0" applyFont="1" applyBorder="1" applyAlignment="1">
      <alignment horizontal="left"/>
    </xf>
    <xf numFmtId="0" fontId="19" fillId="0" borderId="2" xfId="0" applyFont="1" applyBorder="1" applyAlignment="1">
      <alignment horizontal="left" wrapText="1"/>
    </xf>
    <xf numFmtId="0" fontId="17" fillId="0" borderId="33" xfId="0" applyFont="1" applyBorder="1" applyAlignment="1">
      <alignment horizontal="left" wrapText="1"/>
    </xf>
    <xf numFmtId="0" fontId="17" fillId="4" borderId="4" xfId="0" applyFont="1" applyFill="1" applyBorder="1" applyAlignment="1">
      <alignment horizontal="left" wrapText="1"/>
    </xf>
    <xf numFmtId="0" fontId="17" fillId="4" borderId="32" xfId="0" applyFont="1" applyFill="1" applyBorder="1" applyAlignment="1">
      <alignment horizontal="left" wrapText="1"/>
    </xf>
    <xf numFmtId="0" fontId="17" fillId="4" borderId="7" xfId="0" applyFont="1" applyFill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25" fillId="4" borderId="5" xfId="0" applyFont="1" applyFill="1" applyBorder="1" applyAlignment="1">
      <alignment horizontal="left" wrapText="1"/>
    </xf>
    <xf numFmtId="0" fontId="17" fillId="4" borderId="5" xfId="0" applyFont="1" applyFill="1" applyBorder="1" applyAlignment="1">
      <alignment horizontal="left" wrapText="1"/>
    </xf>
    <xf numFmtId="0" fontId="22" fillId="3" borderId="5" xfId="0" applyFont="1" applyFill="1" applyBorder="1" applyAlignment="1">
      <alignment horizontal="left"/>
    </xf>
    <xf numFmtId="0" fontId="26" fillId="4" borderId="5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14" fillId="0" borderId="35" xfId="0" applyFont="1" applyFill="1" applyBorder="1" applyAlignment="1">
      <alignment horizontal="justify" wrapText="1"/>
    </xf>
    <xf numFmtId="0" fontId="13" fillId="0" borderId="35" xfId="0" applyFont="1" applyFill="1" applyBorder="1"/>
    <xf numFmtId="0" fontId="22" fillId="0" borderId="1" xfId="0" applyFont="1" applyFill="1" applyBorder="1" applyAlignment="1">
      <alignment horizontal="left"/>
    </xf>
    <xf numFmtId="0" fontId="25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left"/>
    </xf>
    <xf numFmtId="0" fontId="22" fillId="0" borderId="5" xfId="0" applyFont="1" applyFill="1" applyBorder="1" applyAlignment="1">
      <alignment horizontal="left"/>
    </xf>
    <xf numFmtId="1" fontId="27" fillId="0" borderId="1" xfId="0" applyNumberFormat="1" applyFont="1" applyFill="1" applyBorder="1" applyAlignment="1">
      <alignment vertical="center" wrapText="1"/>
    </xf>
    <xf numFmtId="0" fontId="25" fillId="3" borderId="5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center" vertical="center" textRotation="90"/>
    </xf>
    <xf numFmtId="0" fontId="9" fillId="0" borderId="12" xfId="0" applyFont="1" applyFill="1" applyBorder="1" applyAlignment="1">
      <alignment horizontal="center" vertical="center" textRotation="90"/>
    </xf>
    <xf numFmtId="0" fontId="9" fillId="0" borderId="15" xfId="0" applyFont="1" applyFill="1" applyBorder="1" applyAlignment="1">
      <alignment horizontal="center" vertical="center" textRotation="90"/>
    </xf>
    <xf numFmtId="0" fontId="9" fillId="0" borderId="2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 wrapText="1"/>
    </xf>
    <xf numFmtId="0" fontId="7" fillId="0" borderId="17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/>
    </xf>
    <xf numFmtId="0" fontId="27" fillId="0" borderId="4" xfId="0" applyFont="1" applyFill="1" applyBorder="1" applyAlignment="1">
      <alignment horizontal="center" vertical="center" textRotation="90" wrapText="1"/>
    </xf>
    <xf numFmtId="0" fontId="27" fillId="0" borderId="12" xfId="0" applyFont="1" applyFill="1" applyBorder="1" applyAlignment="1">
      <alignment horizontal="center" vertical="center" textRotation="90" wrapText="1"/>
    </xf>
    <xf numFmtId="0" fontId="27" fillId="0" borderId="5" xfId="0" applyFont="1" applyFill="1" applyBorder="1" applyAlignment="1">
      <alignment horizontal="center" vertical="center" textRotation="90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wrapText="1"/>
    </xf>
    <xf numFmtId="0" fontId="9" fillId="0" borderId="25" xfId="0" applyFont="1" applyFill="1" applyBorder="1" applyAlignment="1">
      <alignment horizontal="center" vertical="center" textRotation="90"/>
    </xf>
    <xf numFmtId="0" fontId="9" fillId="0" borderId="26" xfId="0" applyFont="1" applyFill="1" applyBorder="1" applyAlignment="1">
      <alignment horizontal="center" vertical="center" textRotation="90"/>
    </xf>
    <xf numFmtId="0" fontId="9" fillId="0" borderId="2" xfId="0" applyFont="1" applyFill="1" applyBorder="1" applyAlignment="1">
      <alignment horizontal="center" vertical="center" textRotation="90"/>
    </xf>
    <xf numFmtId="0" fontId="9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textRotation="90" wrapText="1"/>
    </xf>
    <xf numFmtId="0" fontId="9" fillId="0" borderId="21" xfId="0" applyFont="1" applyFill="1" applyBorder="1" applyAlignment="1">
      <alignment horizontal="center" vertical="center" textRotation="90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49" fontId="8" fillId="0" borderId="24" xfId="0" applyNumberFormat="1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2"/>
  <sheetViews>
    <sheetView tabSelected="1" view="pageBreakPreview" zoomScale="70" zoomScaleSheetLayoutView="70" workbookViewId="0">
      <selection activeCell="C3" sqref="C3:D3"/>
    </sheetView>
  </sheetViews>
  <sheetFormatPr defaultColWidth="9.109375" defaultRowHeight="14.4" x14ac:dyDescent="0.3"/>
  <cols>
    <col min="1" max="1" width="12.88671875" style="3" customWidth="1"/>
    <col min="2" max="2" width="55.5546875" style="1" customWidth="1"/>
    <col min="3" max="10" width="3.6640625" style="1" customWidth="1"/>
    <col min="11" max="11" width="5.88671875" style="33" customWidth="1"/>
    <col min="12" max="12" width="4.6640625" style="33" customWidth="1"/>
    <col min="13" max="18" width="7.33203125" style="1" customWidth="1"/>
    <col min="19" max="26" width="7.5546875" style="1" customWidth="1"/>
    <col min="27" max="16384" width="9.109375" style="1"/>
  </cols>
  <sheetData>
    <row r="1" spans="1:26" x14ac:dyDescent="0.3">
      <c r="Q1" s="229"/>
      <c r="R1" s="229"/>
      <c r="S1" s="229"/>
      <c r="T1" s="229"/>
      <c r="U1" s="229"/>
      <c r="V1" s="229"/>
      <c r="W1" s="229"/>
      <c r="X1" s="229"/>
      <c r="Y1" s="229"/>
      <c r="Z1" s="229"/>
    </row>
    <row r="2" spans="1:26" x14ac:dyDescent="0.3">
      <c r="S2" s="229"/>
      <c r="T2" s="229"/>
      <c r="U2" s="229"/>
      <c r="V2" s="229"/>
      <c r="W2" s="229"/>
      <c r="X2" s="229"/>
      <c r="Y2" s="43"/>
      <c r="Z2"/>
    </row>
    <row r="3" spans="1:26" ht="22.5" customHeight="1" thickBot="1" x14ac:dyDescent="0.4">
      <c r="A3" s="230" t="s">
        <v>106</v>
      </c>
      <c r="B3" s="230"/>
      <c r="C3" s="231">
        <v>2022</v>
      </c>
      <c r="D3" s="231"/>
      <c r="E3" s="232" t="s">
        <v>202</v>
      </c>
      <c r="F3" s="232"/>
      <c r="G3" s="232"/>
      <c r="H3" s="232"/>
      <c r="I3" s="232"/>
      <c r="J3" s="232"/>
      <c r="K3" s="233" t="s">
        <v>197</v>
      </c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</row>
    <row r="4" spans="1:26" s="4" customFormat="1" ht="37.5" customHeight="1" x14ac:dyDescent="0.3">
      <c r="A4" s="206" t="s">
        <v>0</v>
      </c>
      <c r="B4" s="209" t="s">
        <v>148</v>
      </c>
      <c r="C4" s="211" t="s">
        <v>1</v>
      </c>
      <c r="D4" s="212"/>
      <c r="E4" s="212"/>
      <c r="F4" s="212"/>
      <c r="G4" s="212"/>
      <c r="H4" s="212"/>
      <c r="I4" s="212"/>
      <c r="J4" s="212"/>
      <c r="K4" s="217" t="s">
        <v>153</v>
      </c>
      <c r="L4" s="218"/>
      <c r="M4" s="219"/>
      <c r="N4" s="219"/>
      <c r="O4" s="219"/>
      <c r="P4" s="219"/>
      <c r="Q4" s="219"/>
      <c r="R4" s="220"/>
      <c r="S4" s="221" t="s">
        <v>186</v>
      </c>
      <c r="T4" s="222"/>
      <c r="U4" s="222"/>
      <c r="V4" s="222"/>
      <c r="W4" s="222"/>
      <c r="X4" s="222"/>
      <c r="Y4" s="222"/>
      <c r="Z4" s="223"/>
    </row>
    <row r="5" spans="1:26" s="4" customFormat="1" ht="27.75" customHeight="1" x14ac:dyDescent="0.3">
      <c r="A5" s="207"/>
      <c r="B5" s="210"/>
      <c r="C5" s="213"/>
      <c r="D5" s="214"/>
      <c r="E5" s="214"/>
      <c r="F5" s="214"/>
      <c r="G5" s="214"/>
      <c r="H5" s="214"/>
      <c r="I5" s="214"/>
      <c r="J5" s="214"/>
      <c r="K5" s="203"/>
      <c r="L5" s="224" t="s">
        <v>154</v>
      </c>
      <c r="M5" s="226" t="s">
        <v>145</v>
      </c>
      <c r="N5" s="227"/>
      <c r="O5" s="227"/>
      <c r="P5" s="227"/>
      <c r="Q5" s="227"/>
      <c r="R5" s="228"/>
      <c r="S5" s="192" t="s">
        <v>3</v>
      </c>
      <c r="T5" s="192"/>
      <c r="U5" s="192" t="s">
        <v>2</v>
      </c>
      <c r="V5" s="192"/>
      <c r="W5" s="192" t="s">
        <v>4</v>
      </c>
      <c r="X5" s="192"/>
      <c r="Y5" s="192" t="s">
        <v>5</v>
      </c>
      <c r="Z5" s="193"/>
    </row>
    <row r="6" spans="1:26" s="4" customFormat="1" ht="28.5" customHeight="1" x14ac:dyDescent="0.3">
      <c r="A6" s="208"/>
      <c r="B6" s="194"/>
      <c r="C6" s="213"/>
      <c r="D6" s="214"/>
      <c r="E6" s="214"/>
      <c r="F6" s="214"/>
      <c r="G6" s="214"/>
      <c r="H6" s="214"/>
      <c r="I6" s="214"/>
      <c r="J6" s="214"/>
      <c r="K6" s="203"/>
      <c r="L6" s="224"/>
      <c r="M6" s="194" t="s">
        <v>146</v>
      </c>
      <c r="N6" s="195"/>
      <c r="O6" s="195"/>
      <c r="P6" s="195"/>
      <c r="Q6" s="196" t="s">
        <v>144</v>
      </c>
      <c r="R6" s="198" t="s">
        <v>151</v>
      </c>
      <c r="S6" s="201" t="s">
        <v>76</v>
      </c>
      <c r="T6" s="201" t="s">
        <v>77</v>
      </c>
      <c r="U6" s="201" t="s">
        <v>201</v>
      </c>
      <c r="V6" s="201" t="s">
        <v>211</v>
      </c>
      <c r="W6" s="201" t="s">
        <v>212</v>
      </c>
      <c r="X6" s="201" t="s">
        <v>213</v>
      </c>
      <c r="Y6" s="201" t="s">
        <v>214</v>
      </c>
      <c r="Z6" s="202" t="s">
        <v>215</v>
      </c>
    </row>
    <row r="7" spans="1:26" s="4" customFormat="1" ht="33.75" customHeight="1" x14ac:dyDescent="0.3">
      <c r="A7" s="208"/>
      <c r="B7" s="194"/>
      <c r="C7" s="215"/>
      <c r="D7" s="216"/>
      <c r="E7" s="216"/>
      <c r="F7" s="216"/>
      <c r="G7" s="216"/>
      <c r="H7" s="216"/>
      <c r="I7" s="216"/>
      <c r="J7" s="216"/>
      <c r="K7" s="203"/>
      <c r="L7" s="224"/>
      <c r="M7" s="203" t="s">
        <v>141</v>
      </c>
      <c r="N7" s="205" t="s">
        <v>147</v>
      </c>
      <c r="O7" s="192"/>
      <c r="P7" s="192"/>
      <c r="Q7" s="176"/>
      <c r="R7" s="199"/>
      <c r="S7" s="201"/>
      <c r="T7" s="201"/>
      <c r="U7" s="201"/>
      <c r="V7" s="201"/>
      <c r="W7" s="201"/>
      <c r="X7" s="201"/>
      <c r="Y7" s="201"/>
      <c r="Z7" s="202"/>
    </row>
    <row r="8" spans="1:26" s="4" customFormat="1" ht="111" customHeight="1" x14ac:dyDescent="0.3">
      <c r="A8" s="208"/>
      <c r="B8" s="194"/>
      <c r="C8" s="80" t="s">
        <v>97</v>
      </c>
      <c r="D8" s="80" t="s">
        <v>98</v>
      </c>
      <c r="E8" s="80" t="s">
        <v>99</v>
      </c>
      <c r="F8" s="80" t="s">
        <v>100</v>
      </c>
      <c r="G8" s="80" t="s">
        <v>101</v>
      </c>
      <c r="H8" s="80" t="s">
        <v>102</v>
      </c>
      <c r="I8" s="80" t="s">
        <v>103</v>
      </c>
      <c r="J8" s="31" t="s">
        <v>104</v>
      </c>
      <c r="K8" s="203"/>
      <c r="L8" s="225"/>
      <c r="M8" s="204"/>
      <c r="N8" s="80" t="s">
        <v>142</v>
      </c>
      <c r="O8" s="80" t="s">
        <v>143</v>
      </c>
      <c r="P8" s="80" t="s">
        <v>152</v>
      </c>
      <c r="Q8" s="197"/>
      <c r="R8" s="200"/>
      <c r="S8" s="201"/>
      <c r="T8" s="201"/>
      <c r="U8" s="201"/>
      <c r="V8" s="201"/>
      <c r="W8" s="201"/>
      <c r="X8" s="201"/>
      <c r="Y8" s="201"/>
      <c r="Z8" s="202"/>
    </row>
    <row r="9" spans="1:26" s="4" customFormat="1" hidden="1" x14ac:dyDescent="0.3">
      <c r="A9" s="6">
        <v>1</v>
      </c>
      <c r="B9" s="7">
        <v>2</v>
      </c>
      <c r="C9" s="7"/>
      <c r="D9" s="7"/>
      <c r="E9" s="7"/>
      <c r="F9" s="7"/>
      <c r="G9" s="7"/>
      <c r="H9" s="7"/>
      <c r="I9" s="7"/>
      <c r="J9" s="7"/>
      <c r="K9" s="32"/>
      <c r="L9" s="7"/>
      <c r="M9" s="7">
        <v>5</v>
      </c>
      <c r="N9" s="7">
        <v>6</v>
      </c>
      <c r="O9" s="7">
        <v>7</v>
      </c>
      <c r="P9" s="7">
        <v>8</v>
      </c>
      <c r="Q9" s="7"/>
      <c r="R9" s="7"/>
      <c r="S9" s="7">
        <v>17</v>
      </c>
      <c r="T9" s="7">
        <v>22</v>
      </c>
      <c r="U9" s="7">
        <v>15</v>
      </c>
      <c r="V9" s="7">
        <v>17</v>
      </c>
      <c r="W9" s="7">
        <v>13</v>
      </c>
      <c r="X9" s="7">
        <v>19</v>
      </c>
      <c r="Y9" s="7">
        <v>13</v>
      </c>
      <c r="Z9" s="8">
        <v>9</v>
      </c>
    </row>
    <row r="10" spans="1:26" s="4" customFormat="1" ht="16.5" customHeight="1" x14ac:dyDescent="0.3">
      <c r="A10" s="6">
        <v>1</v>
      </c>
      <c r="B10" s="7">
        <v>2</v>
      </c>
      <c r="C10" s="190">
        <v>3</v>
      </c>
      <c r="D10" s="191"/>
      <c r="E10" s="191"/>
      <c r="F10" s="191"/>
      <c r="G10" s="191"/>
      <c r="H10" s="191"/>
      <c r="I10" s="191"/>
      <c r="J10" s="191"/>
      <c r="K10" s="7">
        <v>4</v>
      </c>
      <c r="L10" s="35">
        <v>5</v>
      </c>
      <c r="M10" s="7">
        <v>6</v>
      </c>
      <c r="N10" s="7">
        <v>7</v>
      </c>
      <c r="O10" s="7">
        <v>8</v>
      </c>
      <c r="P10" s="7">
        <v>9</v>
      </c>
      <c r="Q10" s="7">
        <v>10</v>
      </c>
      <c r="R10" s="7"/>
      <c r="S10" s="7">
        <v>12</v>
      </c>
      <c r="T10" s="7">
        <v>13</v>
      </c>
      <c r="U10" s="7">
        <v>14</v>
      </c>
      <c r="V10" s="7">
        <v>15</v>
      </c>
      <c r="W10" s="7">
        <v>16</v>
      </c>
      <c r="X10" s="7">
        <v>17</v>
      </c>
      <c r="Y10" s="7">
        <v>18</v>
      </c>
      <c r="Z10" s="7">
        <v>19</v>
      </c>
    </row>
    <row r="11" spans="1:26" s="12" customFormat="1" ht="19.5" customHeight="1" x14ac:dyDescent="0.3">
      <c r="A11" s="19" t="s">
        <v>6</v>
      </c>
      <c r="B11" s="10" t="s">
        <v>139</v>
      </c>
      <c r="C11" s="10"/>
      <c r="D11" s="10"/>
      <c r="E11" s="10"/>
      <c r="F11" s="10"/>
      <c r="G11" s="10"/>
      <c r="H11" s="10"/>
      <c r="I11" s="10"/>
      <c r="J11" s="10"/>
      <c r="K11" s="11">
        <f>SUM(K13:K27)+R11</f>
        <v>1476</v>
      </c>
      <c r="L11" s="11">
        <f t="shared" ref="L11:Q11" si="0">SUM(L13:L27)</f>
        <v>0</v>
      </c>
      <c r="M11" s="11">
        <f t="shared" si="0"/>
        <v>1404</v>
      </c>
      <c r="N11" s="11">
        <f t="shared" si="0"/>
        <v>833</v>
      </c>
      <c r="O11" s="11">
        <f t="shared" si="0"/>
        <v>563</v>
      </c>
      <c r="P11" s="11">
        <f t="shared" si="0"/>
        <v>0</v>
      </c>
      <c r="Q11" s="11">
        <f t="shared" si="0"/>
        <v>0</v>
      </c>
      <c r="R11" s="11">
        <v>72</v>
      </c>
      <c r="S11" s="2"/>
      <c r="T11" s="2"/>
      <c r="U11" s="2"/>
      <c r="V11" s="2"/>
      <c r="W11" s="2"/>
      <c r="X11" s="2"/>
      <c r="Y11" s="2"/>
      <c r="Z11" s="2"/>
    </row>
    <row r="12" spans="1:26" s="12" customFormat="1" ht="19.5" customHeight="1" x14ac:dyDescent="0.3">
      <c r="B12" s="61" t="s">
        <v>175</v>
      </c>
      <c r="C12" s="10"/>
      <c r="D12" s="10"/>
      <c r="E12" s="10"/>
      <c r="F12" s="10"/>
      <c r="G12" s="10"/>
      <c r="H12" s="10"/>
      <c r="I12" s="10"/>
      <c r="J12" s="10"/>
      <c r="K12" s="11"/>
      <c r="L12" s="11"/>
      <c r="M12" s="11"/>
      <c r="N12" s="11"/>
      <c r="O12" s="11"/>
      <c r="P12" s="11"/>
      <c r="Q12" s="11"/>
      <c r="R12" s="11"/>
      <c r="S12" s="2"/>
      <c r="T12" s="2"/>
      <c r="U12" s="2"/>
      <c r="V12" s="2"/>
      <c r="W12" s="2"/>
      <c r="X12" s="2"/>
      <c r="Y12" s="2"/>
      <c r="Z12" s="44"/>
    </row>
    <row r="13" spans="1:26" s="4" customFormat="1" ht="15.75" customHeight="1" x14ac:dyDescent="0.3">
      <c r="A13" s="88" t="s">
        <v>80</v>
      </c>
      <c r="B13" s="89" t="s">
        <v>93</v>
      </c>
      <c r="C13" s="90"/>
      <c r="D13" s="90" t="s">
        <v>72</v>
      </c>
      <c r="E13" s="91"/>
      <c r="F13" s="90"/>
      <c r="G13" s="90"/>
      <c r="H13" s="90"/>
      <c r="I13" s="90"/>
      <c r="J13" s="90"/>
      <c r="K13" s="16">
        <f>SUM(S13:Z13)</f>
        <v>78</v>
      </c>
      <c r="L13" s="17">
        <v>0</v>
      </c>
      <c r="M13" s="97">
        <v>78</v>
      </c>
      <c r="N13" s="56">
        <f>M13-O13</f>
        <v>48</v>
      </c>
      <c r="O13" s="100">
        <v>30</v>
      </c>
      <c r="P13" s="48"/>
      <c r="Q13" s="48"/>
      <c r="R13" s="48"/>
      <c r="S13" s="75">
        <v>34</v>
      </c>
      <c r="T13" s="75">
        <v>44</v>
      </c>
      <c r="U13" s="91"/>
      <c r="V13" s="15"/>
      <c r="W13" s="15"/>
      <c r="X13" s="15"/>
      <c r="Y13" s="15"/>
      <c r="Z13" s="18"/>
    </row>
    <row r="14" spans="1:26" s="4" customFormat="1" ht="15.75" customHeight="1" x14ac:dyDescent="0.3">
      <c r="A14" s="88" t="s">
        <v>81</v>
      </c>
      <c r="B14" s="89" t="s">
        <v>94</v>
      </c>
      <c r="C14" s="90"/>
      <c r="D14" s="90" t="s">
        <v>61</v>
      </c>
      <c r="E14" s="91"/>
      <c r="F14" s="90"/>
      <c r="G14" s="90"/>
      <c r="H14" s="90"/>
      <c r="I14" s="90"/>
      <c r="J14" s="90"/>
      <c r="K14" s="16">
        <f t="shared" ref="K14:K27" si="1">SUM(S14:Z14)</f>
        <v>117</v>
      </c>
      <c r="L14" s="17">
        <v>0</v>
      </c>
      <c r="M14" s="97">
        <v>117</v>
      </c>
      <c r="N14" s="56">
        <f>M14-O14</f>
        <v>117</v>
      </c>
      <c r="O14" s="100">
        <v>0</v>
      </c>
      <c r="P14" s="48"/>
      <c r="Q14" s="48"/>
      <c r="R14" s="48"/>
      <c r="S14" s="75">
        <v>51</v>
      </c>
      <c r="T14" s="75">
        <v>66</v>
      </c>
      <c r="U14" s="91"/>
      <c r="V14" s="15"/>
      <c r="W14" s="15"/>
      <c r="X14" s="15"/>
      <c r="Y14" s="15"/>
      <c r="Z14" s="18"/>
    </row>
    <row r="15" spans="1:26" s="4" customFormat="1" ht="15.75" customHeight="1" x14ac:dyDescent="0.3">
      <c r="A15" s="88" t="s">
        <v>82</v>
      </c>
      <c r="B15" s="89" t="s">
        <v>13</v>
      </c>
      <c r="C15" s="90"/>
      <c r="D15" s="90" t="s">
        <v>61</v>
      </c>
      <c r="E15" s="90"/>
      <c r="F15" s="90"/>
      <c r="G15" s="90"/>
      <c r="H15" s="90"/>
      <c r="I15" s="90"/>
      <c r="J15" s="90"/>
      <c r="K15" s="16">
        <f t="shared" si="1"/>
        <v>117</v>
      </c>
      <c r="L15" s="17">
        <v>0</v>
      </c>
      <c r="M15" s="97">
        <v>117</v>
      </c>
      <c r="N15" s="56">
        <v>0</v>
      </c>
      <c r="O15" s="100">
        <v>117</v>
      </c>
      <c r="P15" s="48"/>
      <c r="Q15" s="48"/>
      <c r="R15" s="48"/>
      <c r="S15" s="75">
        <v>51</v>
      </c>
      <c r="T15" s="75">
        <v>66</v>
      </c>
      <c r="U15" s="91"/>
      <c r="V15" s="15"/>
      <c r="W15" s="15"/>
      <c r="X15" s="15"/>
      <c r="Y15" s="15"/>
      <c r="Z15" s="18"/>
    </row>
    <row r="16" spans="1:26" s="4" customFormat="1" ht="18" customHeight="1" x14ac:dyDescent="0.3">
      <c r="A16" s="88" t="s">
        <v>83</v>
      </c>
      <c r="B16" s="89" t="s">
        <v>18</v>
      </c>
      <c r="C16" s="90"/>
      <c r="D16" s="90" t="s">
        <v>72</v>
      </c>
      <c r="E16" s="90"/>
      <c r="F16" s="90"/>
      <c r="G16" s="90"/>
      <c r="H16" s="90"/>
      <c r="I16" s="90"/>
      <c r="J16" s="90"/>
      <c r="K16" s="16">
        <f t="shared" si="1"/>
        <v>234</v>
      </c>
      <c r="L16" s="17">
        <v>0</v>
      </c>
      <c r="M16" s="97">
        <f>SUM(Q16:X16)</f>
        <v>234</v>
      </c>
      <c r="N16" s="56">
        <f t="shared" ref="N16:N27" si="2">M16-O16</f>
        <v>148</v>
      </c>
      <c r="O16" s="100">
        <v>86</v>
      </c>
      <c r="P16" s="48"/>
      <c r="Q16" s="48"/>
      <c r="R16" s="48"/>
      <c r="S16" s="75">
        <v>102</v>
      </c>
      <c r="T16" s="75">
        <v>132</v>
      </c>
      <c r="U16" s="91"/>
      <c r="V16" s="15"/>
      <c r="W16" s="15"/>
      <c r="X16" s="15"/>
      <c r="Y16" s="15"/>
      <c r="Z16" s="18"/>
    </row>
    <row r="17" spans="1:26" s="4" customFormat="1" ht="15.75" customHeight="1" x14ac:dyDescent="0.3">
      <c r="A17" s="88" t="s">
        <v>84</v>
      </c>
      <c r="B17" s="89" t="s">
        <v>11</v>
      </c>
      <c r="C17" s="90"/>
      <c r="D17" s="90" t="s">
        <v>61</v>
      </c>
      <c r="E17" s="90"/>
      <c r="F17" s="90"/>
      <c r="G17" s="90"/>
      <c r="H17" s="90"/>
      <c r="I17" s="90"/>
      <c r="J17" s="90"/>
      <c r="K17" s="16">
        <f t="shared" si="1"/>
        <v>117</v>
      </c>
      <c r="L17" s="17">
        <v>0</v>
      </c>
      <c r="M17" s="97">
        <f>SUM(Q17:X17)</f>
        <v>117</v>
      </c>
      <c r="N17" s="56">
        <f t="shared" si="2"/>
        <v>117</v>
      </c>
      <c r="O17" s="100">
        <v>0</v>
      </c>
      <c r="P17" s="48"/>
      <c r="Q17" s="48"/>
      <c r="R17" s="48"/>
      <c r="S17" s="75">
        <v>51</v>
      </c>
      <c r="T17" s="75">
        <v>66</v>
      </c>
      <c r="U17" s="91"/>
      <c r="V17" s="15"/>
      <c r="W17" s="15"/>
      <c r="X17" s="15"/>
      <c r="Y17" s="15"/>
      <c r="Z17" s="18"/>
    </row>
    <row r="18" spans="1:26" s="4" customFormat="1" ht="15.75" customHeight="1" x14ac:dyDescent="0.3">
      <c r="A18" s="88" t="s">
        <v>85</v>
      </c>
      <c r="B18" s="89" t="s">
        <v>179</v>
      </c>
      <c r="C18" s="90"/>
      <c r="D18" s="92" t="s">
        <v>61</v>
      </c>
      <c r="E18" s="91"/>
      <c r="F18" s="90"/>
      <c r="G18" s="90"/>
      <c r="H18" s="90"/>
      <c r="I18" s="90"/>
      <c r="J18" s="90"/>
      <c r="K18" s="16">
        <f t="shared" si="1"/>
        <v>117</v>
      </c>
      <c r="L18" s="17">
        <v>0</v>
      </c>
      <c r="M18" s="97">
        <v>117</v>
      </c>
      <c r="N18" s="56">
        <v>0</v>
      </c>
      <c r="O18" s="100">
        <v>117</v>
      </c>
      <c r="P18" s="48"/>
      <c r="Q18" s="48"/>
      <c r="R18" s="48"/>
      <c r="S18" s="75">
        <v>51</v>
      </c>
      <c r="T18" s="75">
        <v>66</v>
      </c>
      <c r="U18" s="91"/>
      <c r="V18" s="15"/>
      <c r="W18" s="15"/>
      <c r="X18" s="15"/>
      <c r="Y18" s="15"/>
      <c r="Z18" s="18"/>
    </row>
    <row r="19" spans="1:26" s="4" customFormat="1" ht="15.75" customHeight="1" x14ac:dyDescent="0.3">
      <c r="A19" s="88" t="s">
        <v>86</v>
      </c>
      <c r="B19" s="89" t="s">
        <v>59</v>
      </c>
      <c r="C19" s="90"/>
      <c r="D19" s="90" t="s">
        <v>61</v>
      </c>
      <c r="E19" s="90"/>
      <c r="F19" s="90"/>
      <c r="G19" s="90"/>
      <c r="H19" s="90"/>
      <c r="I19" s="90"/>
      <c r="J19" s="90"/>
      <c r="K19" s="16">
        <f t="shared" si="1"/>
        <v>70</v>
      </c>
      <c r="L19" s="17">
        <v>0</v>
      </c>
      <c r="M19" s="97">
        <f>SUM(Q19:X19)</f>
        <v>70</v>
      </c>
      <c r="N19" s="56">
        <f t="shared" si="2"/>
        <v>56</v>
      </c>
      <c r="O19" s="100">
        <v>14</v>
      </c>
      <c r="P19" s="48"/>
      <c r="Q19" s="48"/>
      <c r="R19" s="48"/>
      <c r="S19" s="75">
        <v>34</v>
      </c>
      <c r="T19" s="75">
        <v>36</v>
      </c>
      <c r="U19" s="91"/>
      <c r="V19" s="15"/>
      <c r="W19" s="15"/>
      <c r="X19" s="15"/>
      <c r="Y19" s="15"/>
      <c r="Z19" s="18"/>
    </row>
    <row r="20" spans="1:26" s="4" customFormat="1" ht="15.75" customHeight="1" x14ac:dyDescent="0.3">
      <c r="A20" s="88" t="s">
        <v>189</v>
      </c>
      <c r="B20" s="89" t="s">
        <v>159</v>
      </c>
      <c r="C20" s="90"/>
      <c r="D20" s="90"/>
      <c r="E20" s="90" t="s">
        <v>61</v>
      </c>
      <c r="F20" s="90"/>
      <c r="G20" s="90"/>
      <c r="H20" s="90"/>
      <c r="I20" s="90"/>
      <c r="J20" s="90"/>
      <c r="K20" s="16">
        <f t="shared" si="1"/>
        <v>44</v>
      </c>
      <c r="L20" s="17">
        <v>0</v>
      </c>
      <c r="M20" s="98">
        <v>44</v>
      </c>
      <c r="N20" s="56">
        <v>36</v>
      </c>
      <c r="O20" s="101">
        <v>0</v>
      </c>
      <c r="P20" s="48"/>
      <c r="Q20" s="48"/>
      <c r="R20" s="48"/>
      <c r="S20" s="99"/>
      <c r="T20" s="99"/>
      <c r="U20" s="112">
        <v>44</v>
      </c>
      <c r="V20" s="15"/>
      <c r="W20" s="15"/>
      <c r="X20" s="15"/>
      <c r="Y20" s="15"/>
      <c r="Z20" s="18"/>
    </row>
    <row r="21" spans="1:26" s="4" customFormat="1" ht="31.5" customHeight="1" x14ac:dyDescent="0.3">
      <c r="A21" s="60"/>
      <c r="B21" s="58" t="s">
        <v>184</v>
      </c>
      <c r="C21" s="64"/>
      <c r="D21" s="64"/>
      <c r="E21" s="66"/>
      <c r="F21" s="66"/>
      <c r="G21" s="66"/>
      <c r="H21" s="66"/>
      <c r="I21" s="66"/>
      <c r="J21" s="66"/>
      <c r="K21" s="16"/>
      <c r="L21" s="37"/>
      <c r="M21" s="16"/>
      <c r="N21" s="55"/>
      <c r="O21" s="100"/>
      <c r="P21" s="37"/>
      <c r="Q21" s="37"/>
      <c r="R21" s="37"/>
      <c r="S21" s="55"/>
      <c r="T21" s="55"/>
      <c r="U21" s="15"/>
      <c r="V21" s="15"/>
      <c r="W21" s="15"/>
      <c r="X21" s="15"/>
      <c r="Y21" s="15"/>
      <c r="Z21" s="18"/>
    </row>
    <row r="22" spans="1:26" s="4" customFormat="1" ht="15.75" customHeight="1" x14ac:dyDescent="0.3">
      <c r="A22" s="93" t="s">
        <v>190</v>
      </c>
      <c r="B22" s="94" t="s">
        <v>182</v>
      </c>
      <c r="C22" s="90"/>
      <c r="D22" s="90" t="s">
        <v>61</v>
      </c>
      <c r="E22" s="90"/>
      <c r="F22" s="90"/>
      <c r="G22" s="90"/>
      <c r="H22" s="90"/>
      <c r="I22" s="90"/>
      <c r="J22" s="90"/>
      <c r="K22" s="16">
        <f t="shared" si="1"/>
        <v>51</v>
      </c>
      <c r="L22" s="17">
        <v>0</v>
      </c>
      <c r="M22" s="97">
        <v>51</v>
      </c>
      <c r="N22" s="56">
        <v>51</v>
      </c>
      <c r="O22" s="100">
        <v>0</v>
      </c>
      <c r="P22" s="48"/>
      <c r="Q22" s="48"/>
      <c r="R22" s="48"/>
      <c r="S22" s="75">
        <v>17</v>
      </c>
      <c r="T22" s="75">
        <v>34</v>
      </c>
      <c r="U22" s="91"/>
      <c r="V22" s="15"/>
      <c r="W22" s="15"/>
      <c r="X22" s="15"/>
      <c r="Y22" s="15"/>
      <c r="Z22" s="18"/>
    </row>
    <row r="23" spans="1:26" s="4" customFormat="1" ht="15.75" customHeight="1" x14ac:dyDescent="0.3">
      <c r="A23" s="93" t="s">
        <v>87</v>
      </c>
      <c r="B23" s="89" t="s">
        <v>89</v>
      </c>
      <c r="C23" s="90"/>
      <c r="D23" s="90" t="s">
        <v>61</v>
      </c>
      <c r="E23" s="90"/>
      <c r="F23" s="90"/>
      <c r="G23" s="90"/>
      <c r="H23" s="90"/>
      <c r="I23" s="90"/>
      <c r="J23" s="90"/>
      <c r="K23" s="16">
        <f t="shared" si="1"/>
        <v>139</v>
      </c>
      <c r="L23" s="17">
        <v>0</v>
      </c>
      <c r="M23" s="97">
        <v>139</v>
      </c>
      <c r="N23" s="56">
        <f>M23-O23</f>
        <v>59</v>
      </c>
      <c r="O23" s="100">
        <v>80</v>
      </c>
      <c r="P23" s="48"/>
      <c r="Q23" s="48"/>
      <c r="R23" s="48"/>
      <c r="S23" s="75">
        <v>68</v>
      </c>
      <c r="T23" s="75">
        <v>71</v>
      </c>
      <c r="U23" s="91"/>
      <c r="V23" s="15"/>
      <c r="W23" s="15"/>
      <c r="X23" s="15"/>
      <c r="Y23" s="15"/>
      <c r="Z23" s="18"/>
    </row>
    <row r="24" spans="1:26" s="4" customFormat="1" ht="15.75" customHeight="1" x14ac:dyDescent="0.3">
      <c r="A24" s="93" t="s">
        <v>88</v>
      </c>
      <c r="B24" s="89" t="s">
        <v>60</v>
      </c>
      <c r="C24" s="90"/>
      <c r="D24" s="90"/>
      <c r="E24" s="90" t="s">
        <v>72</v>
      </c>
      <c r="F24" s="90"/>
      <c r="G24" s="90"/>
      <c r="H24" s="90"/>
      <c r="I24" s="90"/>
      <c r="J24" s="90"/>
      <c r="K24" s="16">
        <f t="shared" si="1"/>
        <v>157</v>
      </c>
      <c r="L24" s="17">
        <v>0</v>
      </c>
      <c r="M24" s="97">
        <v>157</v>
      </c>
      <c r="N24" s="56">
        <f>M24-O24</f>
        <v>107</v>
      </c>
      <c r="O24" s="100">
        <v>50</v>
      </c>
      <c r="P24" s="48"/>
      <c r="Q24" s="48"/>
      <c r="R24" s="48"/>
      <c r="S24" s="75">
        <v>51</v>
      </c>
      <c r="T24" s="75">
        <v>30</v>
      </c>
      <c r="U24" s="91">
        <v>76</v>
      </c>
      <c r="V24" s="15"/>
      <c r="W24" s="15"/>
      <c r="X24" s="15"/>
      <c r="Y24" s="15"/>
      <c r="Z24" s="18"/>
    </row>
    <row r="25" spans="1:26" s="4" customFormat="1" ht="15.75" customHeight="1" x14ac:dyDescent="0.3">
      <c r="A25" s="93" t="s">
        <v>91</v>
      </c>
      <c r="B25" s="89" t="s">
        <v>58</v>
      </c>
      <c r="C25" s="90"/>
      <c r="D25" s="90" t="s">
        <v>61</v>
      </c>
      <c r="E25" s="90"/>
      <c r="F25" s="90"/>
      <c r="G25" s="90"/>
      <c r="H25" s="90"/>
      <c r="I25" s="90"/>
      <c r="J25" s="90"/>
      <c r="K25" s="16">
        <f t="shared" si="1"/>
        <v>124</v>
      </c>
      <c r="L25" s="17">
        <v>0</v>
      </c>
      <c r="M25" s="97">
        <v>124</v>
      </c>
      <c r="N25" s="56">
        <f t="shared" si="2"/>
        <v>84</v>
      </c>
      <c r="O25" s="100">
        <v>40</v>
      </c>
      <c r="P25" s="48"/>
      <c r="Q25" s="48"/>
      <c r="R25" s="48"/>
      <c r="S25" s="75">
        <v>51</v>
      </c>
      <c r="T25" s="75">
        <v>73</v>
      </c>
      <c r="U25" s="91"/>
      <c r="V25" s="15"/>
      <c r="W25" s="15"/>
      <c r="X25" s="15"/>
      <c r="Y25" s="15"/>
      <c r="Z25" s="18"/>
    </row>
    <row r="26" spans="1:26" s="4" customFormat="1" ht="15.75" customHeight="1" x14ac:dyDescent="0.3">
      <c r="A26" s="59"/>
      <c r="B26" s="58" t="s">
        <v>185</v>
      </c>
      <c r="C26" s="67"/>
      <c r="D26" s="68"/>
      <c r="E26" s="65"/>
      <c r="F26" s="65"/>
      <c r="G26" s="65"/>
      <c r="H26" s="65"/>
      <c r="I26" s="65"/>
      <c r="J26" s="65"/>
      <c r="K26" s="16"/>
      <c r="L26" s="17"/>
      <c r="M26" s="16"/>
      <c r="N26" s="56"/>
      <c r="O26" s="91"/>
      <c r="P26" s="48"/>
      <c r="Q26" s="48"/>
      <c r="R26" s="48"/>
      <c r="S26" s="75"/>
      <c r="T26" s="75"/>
      <c r="U26" s="15"/>
      <c r="V26" s="15"/>
      <c r="W26" s="15"/>
      <c r="X26" s="15"/>
      <c r="Y26" s="15"/>
      <c r="Z26" s="18"/>
    </row>
    <row r="27" spans="1:26" s="4" customFormat="1" ht="15.75" customHeight="1" x14ac:dyDescent="0.3">
      <c r="A27" s="95" t="s">
        <v>191</v>
      </c>
      <c r="B27" s="96" t="s">
        <v>95</v>
      </c>
      <c r="C27" s="90"/>
      <c r="D27" s="90" t="s">
        <v>61</v>
      </c>
      <c r="E27" s="65"/>
      <c r="F27" s="65"/>
      <c r="G27" s="65"/>
      <c r="H27" s="65"/>
      <c r="I27" s="65"/>
      <c r="J27" s="65"/>
      <c r="K27" s="16">
        <f t="shared" si="1"/>
        <v>39</v>
      </c>
      <c r="L27" s="17">
        <v>0</v>
      </c>
      <c r="M27" s="16">
        <f>K27-L27</f>
        <v>39</v>
      </c>
      <c r="N27" s="56">
        <f t="shared" si="2"/>
        <v>10</v>
      </c>
      <c r="O27" s="164">
        <v>29</v>
      </c>
      <c r="P27" s="48"/>
      <c r="Q27" s="48"/>
      <c r="R27" s="48"/>
      <c r="S27" s="75">
        <v>17</v>
      </c>
      <c r="T27" s="75">
        <v>22</v>
      </c>
      <c r="U27" s="15"/>
      <c r="V27" s="15"/>
      <c r="W27" s="15"/>
      <c r="X27" s="15"/>
      <c r="Y27" s="15"/>
      <c r="Z27" s="18"/>
    </row>
    <row r="28" spans="1:26" s="4" customFormat="1" ht="22.5" customHeight="1" x14ac:dyDescent="0.3">
      <c r="A28" s="9" t="s">
        <v>7</v>
      </c>
      <c r="B28" s="19" t="s">
        <v>107</v>
      </c>
      <c r="C28" s="70"/>
      <c r="D28" s="70"/>
      <c r="E28" s="70"/>
      <c r="F28" s="70"/>
      <c r="G28" s="70"/>
      <c r="H28" s="70"/>
      <c r="I28" s="70"/>
      <c r="J28" s="70"/>
      <c r="K28" s="11">
        <f t="shared" ref="K28:Q28" si="3">SUM(K29:K34)</f>
        <v>500</v>
      </c>
      <c r="L28" s="11">
        <f t="shared" si="3"/>
        <v>0</v>
      </c>
      <c r="M28" s="11">
        <f t="shared" si="3"/>
        <v>500</v>
      </c>
      <c r="N28" s="11">
        <f t="shared" si="3"/>
        <v>148</v>
      </c>
      <c r="O28" s="11">
        <f t="shared" si="3"/>
        <v>352</v>
      </c>
      <c r="P28" s="11">
        <f t="shared" si="3"/>
        <v>0</v>
      </c>
      <c r="Q28" s="11">
        <f t="shared" si="3"/>
        <v>0</v>
      </c>
      <c r="R28" s="11"/>
      <c r="S28" s="2"/>
      <c r="T28" s="2"/>
      <c r="U28" s="82"/>
      <c r="V28" s="82"/>
      <c r="W28" s="82"/>
      <c r="X28" s="82"/>
      <c r="Y28" s="82"/>
      <c r="Z28" s="20"/>
    </row>
    <row r="29" spans="1:26" s="4" customFormat="1" ht="15.75" customHeight="1" x14ac:dyDescent="0.3">
      <c r="A29" s="113" t="s">
        <v>8</v>
      </c>
      <c r="B29" s="114" t="s">
        <v>9</v>
      </c>
      <c r="C29" s="114"/>
      <c r="D29" s="114"/>
      <c r="E29" s="114"/>
      <c r="F29" s="114" t="s">
        <v>61</v>
      </c>
      <c r="G29" s="114"/>
      <c r="H29" s="114"/>
      <c r="I29" s="114"/>
      <c r="J29" s="114"/>
      <c r="K29" s="16">
        <f>SUM(S29:Z29)</f>
        <v>48</v>
      </c>
      <c r="L29" s="17">
        <v>0</v>
      </c>
      <c r="M29" s="75">
        <v>48</v>
      </c>
      <c r="N29" s="16">
        <f>M29-O29-P29</f>
        <v>38</v>
      </c>
      <c r="O29" s="75">
        <v>10</v>
      </c>
      <c r="P29" s="16"/>
      <c r="Q29" s="16"/>
      <c r="R29" s="16"/>
      <c r="S29" s="119"/>
      <c r="T29" s="119"/>
      <c r="U29" s="114">
        <v>16</v>
      </c>
      <c r="V29" s="114">
        <v>32</v>
      </c>
      <c r="W29" s="114"/>
      <c r="X29" s="114"/>
      <c r="Y29" s="114"/>
      <c r="Z29" s="120"/>
    </row>
    <row r="30" spans="1:26" s="4" customFormat="1" ht="15.75" customHeight="1" x14ac:dyDescent="0.3">
      <c r="A30" s="113" t="s">
        <v>10</v>
      </c>
      <c r="B30" s="114" t="s">
        <v>11</v>
      </c>
      <c r="C30" s="114"/>
      <c r="D30" s="114"/>
      <c r="E30" s="114" t="s">
        <v>61</v>
      </c>
      <c r="F30" s="114"/>
      <c r="G30" s="114"/>
      <c r="H30" s="114"/>
      <c r="I30" s="114"/>
      <c r="J30" s="114"/>
      <c r="K30" s="16">
        <f t="shared" ref="K30:K34" si="4">SUM(S30:Z30)</f>
        <v>48</v>
      </c>
      <c r="L30" s="17">
        <v>0</v>
      </c>
      <c r="M30" s="75">
        <v>48</v>
      </c>
      <c r="N30" s="16">
        <f>M30-O30-P30</f>
        <v>40</v>
      </c>
      <c r="O30" s="75">
        <v>8</v>
      </c>
      <c r="P30" s="16"/>
      <c r="Q30" s="16"/>
      <c r="R30" s="16"/>
      <c r="S30" s="119"/>
      <c r="T30" s="119"/>
      <c r="U30" s="114">
        <v>48</v>
      </c>
      <c r="V30" s="114"/>
      <c r="W30" s="114"/>
      <c r="X30" s="114"/>
      <c r="Y30" s="114"/>
      <c r="Z30" s="120"/>
    </row>
    <row r="31" spans="1:26" s="4" customFormat="1" ht="15.75" customHeight="1" x14ac:dyDescent="0.3">
      <c r="A31" s="113" t="s">
        <v>12</v>
      </c>
      <c r="B31" s="114" t="s">
        <v>13</v>
      </c>
      <c r="C31" s="114"/>
      <c r="D31" s="114"/>
      <c r="E31" s="114"/>
      <c r="F31" s="114"/>
      <c r="G31" s="114"/>
      <c r="H31" s="114"/>
      <c r="I31" s="114"/>
      <c r="J31" s="114" t="s">
        <v>61</v>
      </c>
      <c r="K31" s="16">
        <v>136</v>
      </c>
      <c r="L31" s="17">
        <v>0</v>
      </c>
      <c r="M31" s="75">
        <v>136</v>
      </c>
      <c r="N31" s="16">
        <f t="shared" ref="N31:N34" si="5">M31-O31-P31</f>
        <v>0</v>
      </c>
      <c r="O31" s="75">
        <v>136</v>
      </c>
      <c r="P31" s="16"/>
      <c r="Q31" s="16"/>
      <c r="R31" s="16"/>
      <c r="S31" s="119"/>
      <c r="T31" s="119"/>
      <c r="U31" s="114">
        <v>32</v>
      </c>
      <c r="V31" s="114">
        <v>30</v>
      </c>
      <c r="W31" s="114">
        <v>26</v>
      </c>
      <c r="X31" s="114">
        <v>16</v>
      </c>
      <c r="Y31" s="114">
        <v>0</v>
      </c>
      <c r="Z31" s="120">
        <v>32</v>
      </c>
    </row>
    <row r="32" spans="1:26" s="4" customFormat="1" ht="15.75" customHeight="1" x14ac:dyDescent="0.3">
      <c r="A32" s="113" t="s">
        <v>14</v>
      </c>
      <c r="B32" s="115" t="s">
        <v>179</v>
      </c>
      <c r="C32" s="114"/>
      <c r="D32" s="114"/>
      <c r="E32" s="114"/>
      <c r="F32" s="114"/>
      <c r="G32" s="114"/>
      <c r="H32" s="114"/>
      <c r="I32" s="114"/>
      <c r="J32" s="114" t="s">
        <v>61</v>
      </c>
      <c r="K32" s="16">
        <v>164</v>
      </c>
      <c r="L32" s="17">
        <v>0</v>
      </c>
      <c r="M32" s="75">
        <v>164</v>
      </c>
      <c r="N32" s="16">
        <f t="shared" si="5"/>
        <v>0</v>
      </c>
      <c r="O32" s="75">
        <v>164</v>
      </c>
      <c r="P32" s="16"/>
      <c r="Q32" s="16"/>
      <c r="R32" s="16"/>
      <c r="S32" s="119"/>
      <c r="T32" s="119"/>
      <c r="U32" s="114">
        <v>32</v>
      </c>
      <c r="V32" s="114">
        <v>32</v>
      </c>
      <c r="W32" s="114">
        <v>28</v>
      </c>
      <c r="X32" s="114">
        <v>24</v>
      </c>
      <c r="Y32" s="114">
        <v>0</v>
      </c>
      <c r="Z32" s="120">
        <v>48</v>
      </c>
    </row>
    <row r="33" spans="1:26" s="4" customFormat="1" ht="15.75" customHeight="1" x14ac:dyDescent="0.3">
      <c r="A33" s="116" t="s">
        <v>73</v>
      </c>
      <c r="B33" s="117" t="s">
        <v>134</v>
      </c>
      <c r="C33" s="115"/>
      <c r="D33" s="115"/>
      <c r="E33" s="115"/>
      <c r="F33" s="118" t="s">
        <v>61</v>
      </c>
      <c r="G33" s="115"/>
      <c r="H33" s="115"/>
      <c r="I33" s="115"/>
      <c r="J33" s="115"/>
      <c r="K33" s="16">
        <f t="shared" si="4"/>
        <v>56</v>
      </c>
      <c r="L33" s="17">
        <v>0</v>
      </c>
      <c r="M33" s="75">
        <v>56</v>
      </c>
      <c r="N33" s="16">
        <f t="shared" si="5"/>
        <v>46</v>
      </c>
      <c r="O33" s="75">
        <v>10</v>
      </c>
      <c r="P33" s="16"/>
      <c r="Q33" s="16"/>
      <c r="R33" s="16"/>
      <c r="S33" s="119"/>
      <c r="T33" s="119"/>
      <c r="U33" s="114">
        <v>32</v>
      </c>
      <c r="V33" s="114">
        <v>24</v>
      </c>
      <c r="W33" s="114"/>
      <c r="X33" s="114"/>
      <c r="Y33" s="114"/>
      <c r="Z33" s="120"/>
    </row>
    <row r="34" spans="1:26" s="4" customFormat="1" ht="15.75" customHeight="1" x14ac:dyDescent="0.3">
      <c r="A34" s="116" t="s">
        <v>78</v>
      </c>
      <c r="B34" s="117" t="s">
        <v>92</v>
      </c>
      <c r="C34" s="115"/>
      <c r="D34" s="115"/>
      <c r="E34" s="115"/>
      <c r="F34" s="118"/>
      <c r="G34" s="115"/>
      <c r="H34" s="115"/>
      <c r="I34" s="115"/>
      <c r="J34" s="115" t="s">
        <v>61</v>
      </c>
      <c r="K34" s="16">
        <f t="shared" si="4"/>
        <v>48</v>
      </c>
      <c r="L34" s="17">
        <v>0</v>
      </c>
      <c r="M34" s="75">
        <v>48</v>
      </c>
      <c r="N34" s="16">
        <f t="shared" si="5"/>
        <v>24</v>
      </c>
      <c r="O34" s="75">
        <v>24</v>
      </c>
      <c r="P34" s="16"/>
      <c r="Q34" s="16"/>
      <c r="R34" s="16"/>
      <c r="S34" s="119"/>
      <c r="T34" s="119"/>
      <c r="U34" s="114"/>
      <c r="V34" s="114"/>
      <c r="W34" s="114"/>
      <c r="X34" s="114"/>
      <c r="Y34" s="114"/>
      <c r="Z34" s="120">
        <v>48</v>
      </c>
    </row>
    <row r="35" spans="1:26" s="4" customFormat="1" ht="18" customHeight="1" x14ac:dyDescent="0.3">
      <c r="A35" s="9" t="s">
        <v>16</v>
      </c>
      <c r="B35" s="19" t="s">
        <v>109</v>
      </c>
      <c r="C35" s="70"/>
      <c r="D35" s="70"/>
      <c r="E35" s="70"/>
      <c r="F35" s="70"/>
      <c r="G35" s="70"/>
      <c r="H35" s="70"/>
      <c r="I35" s="70"/>
      <c r="J35" s="70"/>
      <c r="K35" s="11">
        <f>SUM(K36:K38)</f>
        <v>144</v>
      </c>
      <c r="L35" s="11">
        <f>SUM(L36:L38)</f>
        <v>0</v>
      </c>
      <c r="M35" s="11">
        <f>SUM(M36:M38)</f>
        <v>144</v>
      </c>
      <c r="N35" s="11">
        <f>SUM(N36:N38)</f>
        <v>96</v>
      </c>
      <c r="O35" s="11">
        <f>SUM(O36:O38)</f>
        <v>48</v>
      </c>
      <c r="P35" s="11">
        <f t="shared" ref="P35:Q35" si="6">SUM(P36:P38)</f>
        <v>0</v>
      </c>
      <c r="Q35" s="11">
        <f t="shared" si="6"/>
        <v>0</v>
      </c>
      <c r="R35" s="11"/>
      <c r="S35" s="48"/>
      <c r="T35" s="47"/>
      <c r="U35" s="82"/>
      <c r="V35" s="82"/>
      <c r="W35" s="82"/>
      <c r="X35" s="82"/>
      <c r="Y35" s="82"/>
      <c r="Z35" s="20"/>
    </row>
    <row r="36" spans="1:26" s="4" customFormat="1" ht="15.75" customHeight="1" x14ac:dyDescent="0.3">
      <c r="A36" s="113" t="s">
        <v>17</v>
      </c>
      <c r="B36" s="114" t="s">
        <v>18</v>
      </c>
      <c r="C36" s="114"/>
      <c r="D36" s="114"/>
      <c r="E36" s="114" t="s">
        <v>61</v>
      </c>
      <c r="F36" s="121"/>
      <c r="G36" s="114"/>
      <c r="H36" s="114"/>
      <c r="I36" s="114"/>
      <c r="J36" s="114"/>
      <c r="K36" s="16">
        <v>48</v>
      </c>
      <c r="L36" s="17">
        <v>0</v>
      </c>
      <c r="M36" s="75">
        <v>48</v>
      </c>
      <c r="N36" s="16">
        <f>M36-O36</f>
        <v>34</v>
      </c>
      <c r="O36" s="164">
        <v>14</v>
      </c>
      <c r="P36" s="16"/>
      <c r="Q36" s="16"/>
      <c r="R36" s="16"/>
      <c r="S36" s="47"/>
      <c r="T36" s="47"/>
      <c r="U36" s="114">
        <v>48</v>
      </c>
      <c r="V36" s="114"/>
      <c r="W36" s="114"/>
      <c r="X36" s="114"/>
      <c r="Y36" s="114"/>
      <c r="Z36" s="120"/>
    </row>
    <row r="37" spans="1:26" s="4" customFormat="1" ht="15.75" customHeight="1" x14ac:dyDescent="0.3">
      <c r="A37" s="113" t="s">
        <v>19</v>
      </c>
      <c r="B37" s="114" t="s">
        <v>20</v>
      </c>
      <c r="C37" s="114"/>
      <c r="D37" s="114"/>
      <c r="E37" s="114"/>
      <c r="F37" s="122"/>
      <c r="G37" s="114"/>
      <c r="H37" s="114"/>
      <c r="I37" s="114"/>
      <c r="J37" s="114" t="s">
        <v>61</v>
      </c>
      <c r="K37" s="16">
        <v>42</v>
      </c>
      <c r="L37" s="17">
        <v>0</v>
      </c>
      <c r="M37" s="75">
        <v>42</v>
      </c>
      <c r="N37" s="16">
        <f t="shared" ref="N37:N38" si="7">M37-O37</f>
        <v>18</v>
      </c>
      <c r="O37" s="164">
        <v>24</v>
      </c>
      <c r="P37" s="16"/>
      <c r="Q37" s="16"/>
      <c r="R37" s="16"/>
      <c r="S37" s="47"/>
      <c r="T37" s="47"/>
      <c r="U37" s="114"/>
      <c r="V37" s="114"/>
      <c r="W37" s="114"/>
      <c r="X37" s="114"/>
      <c r="Y37" s="114"/>
      <c r="Z37" s="120">
        <v>42</v>
      </c>
    </row>
    <row r="38" spans="1:26" s="4" customFormat="1" ht="15.75" customHeight="1" x14ac:dyDescent="0.3">
      <c r="A38" s="113" t="s">
        <v>74</v>
      </c>
      <c r="B38" s="114" t="s">
        <v>192</v>
      </c>
      <c r="C38" s="114"/>
      <c r="D38" s="114"/>
      <c r="E38" s="114"/>
      <c r="F38" s="114"/>
      <c r="G38" s="114"/>
      <c r="H38" s="114"/>
      <c r="I38" s="114"/>
      <c r="J38" s="114" t="s">
        <v>61</v>
      </c>
      <c r="K38" s="16">
        <f t="shared" ref="K38" si="8">SUM(S38:Z38)</f>
        <v>54</v>
      </c>
      <c r="L38" s="17">
        <v>0</v>
      </c>
      <c r="M38" s="75">
        <v>54</v>
      </c>
      <c r="N38" s="16">
        <f t="shared" si="7"/>
        <v>44</v>
      </c>
      <c r="O38" s="164">
        <v>10</v>
      </c>
      <c r="P38" s="16"/>
      <c r="Q38" s="16"/>
      <c r="R38" s="16"/>
      <c r="S38" s="47"/>
      <c r="T38" s="47"/>
      <c r="U38" s="114"/>
      <c r="V38" s="114"/>
      <c r="W38" s="114"/>
      <c r="X38" s="114"/>
      <c r="Y38" s="114"/>
      <c r="Z38" s="120">
        <v>54</v>
      </c>
    </row>
    <row r="39" spans="1:26" s="4" customFormat="1" ht="15.75" customHeight="1" x14ac:dyDescent="0.3">
      <c r="A39" s="9" t="s">
        <v>22</v>
      </c>
      <c r="B39" s="19" t="s">
        <v>110</v>
      </c>
      <c r="C39" s="70"/>
      <c r="D39" s="70"/>
      <c r="E39" s="70"/>
      <c r="F39" s="70"/>
      <c r="G39" s="70"/>
      <c r="H39" s="70"/>
      <c r="I39" s="70"/>
      <c r="J39" s="70"/>
      <c r="K39" s="11">
        <f t="shared" ref="K39:R39" si="9">SUM(K40:K49)</f>
        <v>700</v>
      </c>
      <c r="L39" s="11">
        <v>0</v>
      </c>
      <c r="M39" s="11">
        <f t="shared" si="9"/>
        <v>640</v>
      </c>
      <c r="N39" s="11">
        <f t="shared" si="9"/>
        <v>300</v>
      </c>
      <c r="O39" s="11">
        <f t="shared" si="9"/>
        <v>340</v>
      </c>
      <c r="P39" s="11">
        <f t="shared" si="9"/>
        <v>0</v>
      </c>
      <c r="Q39" s="11">
        <f t="shared" si="9"/>
        <v>0</v>
      </c>
      <c r="R39" s="11">
        <f t="shared" si="9"/>
        <v>60</v>
      </c>
      <c r="S39" s="47"/>
      <c r="T39" s="47"/>
      <c r="U39" s="82"/>
      <c r="V39" s="82"/>
      <c r="W39" s="82"/>
      <c r="X39" s="82"/>
      <c r="Y39" s="82"/>
      <c r="Z39" s="20"/>
    </row>
    <row r="40" spans="1:26" s="4" customFormat="1" ht="15.75" customHeight="1" x14ac:dyDescent="0.3">
      <c r="A40" s="113" t="s">
        <v>62</v>
      </c>
      <c r="B40" s="114" t="s">
        <v>23</v>
      </c>
      <c r="C40" s="114"/>
      <c r="D40" s="114"/>
      <c r="E40" s="114"/>
      <c r="F40" s="114" t="s">
        <v>72</v>
      </c>
      <c r="G40" s="114"/>
      <c r="H40" s="114"/>
      <c r="I40" s="114"/>
      <c r="J40" s="114"/>
      <c r="K40" s="16">
        <f>SUM(R40:Z40)</f>
        <v>120</v>
      </c>
      <c r="L40" s="17">
        <v>0</v>
      </c>
      <c r="M40" s="75">
        <v>108</v>
      </c>
      <c r="N40" s="16">
        <f t="shared" ref="N40:N49" si="10">M40-O40-P40</f>
        <v>8</v>
      </c>
      <c r="O40" s="75">
        <v>100</v>
      </c>
      <c r="P40" s="16"/>
      <c r="Q40" s="16"/>
      <c r="R40" s="16">
        <v>12</v>
      </c>
      <c r="S40" s="119"/>
      <c r="T40" s="119">
        <v>44</v>
      </c>
      <c r="U40" s="114">
        <v>24</v>
      </c>
      <c r="V40" s="114">
        <v>40</v>
      </c>
      <c r="W40" s="114"/>
      <c r="X40" s="114"/>
      <c r="Y40" s="114"/>
      <c r="Z40" s="120"/>
    </row>
    <row r="41" spans="1:26" s="4" customFormat="1" ht="15.75" customHeight="1" x14ac:dyDescent="0.3">
      <c r="A41" s="113" t="s">
        <v>63</v>
      </c>
      <c r="B41" s="114" t="s">
        <v>193</v>
      </c>
      <c r="C41" s="114"/>
      <c r="D41" s="114"/>
      <c r="E41" s="114"/>
      <c r="F41" s="114" t="s">
        <v>72</v>
      </c>
      <c r="G41" s="114"/>
      <c r="H41" s="114"/>
      <c r="I41" s="114"/>
      <c r="J41" s="114"/>
      <c r="K41" s="16">
        <f t="shared" ref="K41:K47" si="11">SUM(R41:Z41)</f>
        <v>76</v>
      </c>
      <c r="L41" s="17">
        <v>0</v>
      </c>
      <c r="M41" s="75">
        <v>64</v>
      </c>
      <c r="N41" s="16">
        <f t="shared" si="10"/>
        <v>34</v>
      </c>
      <c r="O41" s="75">
        <v>30</v>
      </c>
      <c r="P41" s="16"/>
      <c r="Q41" s="16"/>
      <c r="R41" s="16">
        <v>12</v>
      </c>
      <c r="S41" s="119"/>
      <c r="T41" s="119"/>
      <c r="U41" s="114">
        <v>34</v>
      </c>
      <c r="V41" s="114">
        <v>30</v>
      </c>
      <c r="W41" s="114"/>
      <c r="X41" s="114"/>
      <c r="Y41" s="114"/>
      <c r="Z41" s="120"/>
    </row>
    <row r="42" spans="1:26" s="4" customFormat="1" ht="15.75" customHeight="1" x14ac:dyDescent="0.3">
      <c r="A42" s="113" t="s">
        <v>64</v>
      </c>
      <c r="B42" s="114" t="s">
        <v>194</v>
      </c>
      <c r="C42" s="114"/>
      <c r="D42" s="114"/>
      <c r="E42" s="114"/>
      <c r="F42" s="114"/>
      <c r="G42" s="114" t="s">
        <v>72</v>
      </c>
      <c r="H42" s="114"/>
      <c r="I42" s="114"/>
      <c r="J42" s="114"/>
      <c r="K42" s="16">
        <v>66</v>
      </c>
      <c r="L42" s="17">
        <v>0</v>
      </c>
      <c r="M42" s="75">
        <v>54</v>
      </c>
      <c r="N42" s="16">
        <f t="shared" si="10"/>
        <v>26</v>
      </c>
      <c r="O42" s="75">
        <v>28</v>
      </c>
      <c r="P42" s="16"/>
      <c r="Q42" s="16"/>
      <c r="R42" s="16">
        <v>12</v>
      </c>
      <c r="S42" s="119"/>
      <c r="T42" s="119"/>
      <c r="U42" s="114"/>
      <c r="V42" s="114"/>
      <c r="W42" s="114">
        <v>54</v>
      </c>
      <c r="X42" s="114"/>
      <c r="Y42" s="114"/>
      <c r="Z42" s="120"/>
    </row>
    <row r="43" spans="1:26" s="4" customFormat="1" ht="15.75" customHeight="1" x14ac:dyDescent="0.3">
      <c r="A43" s="113" t="s">
        <v>65</v>
      </c>
      <c r="B43" s="114" t="s">
        <v>26</v>
      </c>
      <c r="C43" s="114"/>
      <c r="D43" s="114"/>
      <c r="E43" s="114"/>
      <c r="F43" s="114" t="s">
        <v>61</v>
      </c>
      <c r="G43" s="114"/>
      <c r="H43" s="114"/>
      <c r="I43" s="114"/>
      <c r="J43" s="114"/>
      <c r="K43" s="16">
        <v>54</v>
      </c>
      <c r="L43" s="17">
        <v>0</v>
      </c>
      <c r="M43" s="75">
        <v>54</v>
      </c>
      <c r="N43" s="16">
        <f t="shared" si="10"/>
        <v>24</v>
      </c>
      <c r="O43" s="75">
        <v>30</v>
      </c>
      <c r="P43" s="16"/>
      <c r="Q43" s="16"/>
      <c r="R43" s="16"/>
      <c r="S43" s="119"/>
      <c r="T43" s="119"/>
      <c r="U43" s="114">
        <v>16</v>
      </c>
      <c r="V43" s="114">
        <v>38</v>
      </c>
      <c r="W43" s="114"/>
      <c r="X43" s="114"/>
      <c r="Y43" s="114"/>
      <c r="Z43" s="120"/>
    </row>
    <row r="44" spans="1:26" s="4" customFormat="1" x14ac:dyDescent="0.3">
      <c r="A44" s="113" t="s">
        <v>66</v>
      </c>
      <c r="B44" s="114" t="s">
        <v>195</v>
      </c>
      <c r="C44" s="114"/>
      <c r="D44" s="114"/>
      <c r="E44" s="114"/>
      <c r="F44" s="114"/>
      <c r="G44" s="114"/>
      <c r="H44" s="114"/>
      <c r="I44" s="114"/>
      <c r="J44" s="114" t="s">
        <v>61</v>
      </c>
      <c r="K44" s="16">
        <v>72</v>
      </c>
      <c r="L44" s="17">
        <v>0</v>
      </c>
      <c r="M44" s="75">
        <v>72</v>
      </c>
      <c r="N44" s="16">
        <f t="shared" si="10"/>
        <v>36</v>
      </c>
      <c r="O44" s="75">
        <v>36</v>
      </c>
      <c r="P44" s="16"/>
      <c r="Q44" s="16"/>
      <c r="R44" s="16"/>
      <c r="S44" s="119"/>
      <c r="T44" s="119"/>
      <c r="U44" s="114"/>
      <c r="V44" s="114"/>
      <c r="W44" s="114"/>
      <c r="X44" s="114"/>
      <c r="Y44" s="114"/>
      <c r="Z44" s="120">
        <v>72</v>
      </c>
    </row>
    <row r="45" spans="1:26" s="4" customFormat="1" ht="15.75" customHeight="1" x14ac:dyDescent="0.3">
      <c r="A45" s="113" t="s">
        <v>67</v>
      </c>
      <c r="B45" s="114" t="s">
        <v>196</v>
      </c>
      <c r="C45" s="114"/>
      <c r="D45" s="123" t="s">
        <v>72</v>
      </c>
      <c r="E45" s="114"/>
      <c r="F45" s="124"/>
      <c r="G45" s="114"/>
      <c r="H45" s="114"/>
      <c r="I45" s="114"/>
      <c r="J45" s="114"/>
      <c r="K45" s="16">
        <v>88</v>
      </c>
      <c r="L45" s="47">
        <v>0</v>
      </c>
      <c r="M45" s="75">
        <v>76</v>
      </c>
      <c r="N45" s="16">
        <v>46</v>
      </c>
      <c r="O45" s="75">
        <v>30</v>
      </c>
      <c r="P45" s="16"/>
      <c r="Q45" s="16"/>
      <c r="R45" s="16">
        <v>12</v>
      </c>
      <c r="S45" s="119">
        <v>34</v>
      </c>
      <c r="T45" s="119">
        <v>42</v>
      </c>
      <c r="U45" s="114"/>
      <c r="V45" s="114"/>
      <c r="W45" s="114"/>
      <c r="X45" s="114"/>
      <c r="Y45" s="114"/>
      <c r="Z45" s="120"/>
    </row>
    <row r="46" spans="1:26" s="4" customFormat="1" ht="15.75" customHeight="1" x14ac:dyDescent="0.3">
      <c r="A46" s="113" t="s">
        <v>68</v>
      </c>
      <c r="B46" s="114" t="s">
        <v>203</v>
      </c>
      <c r="C46" s="114"/>
      <c r="D46" s="114"/>
      <c r="E46" s="114"/>
      <c r="F46" s="114" t="s">
        <v>61</v>
      </c>
      <c r="G46" s="114"/>
      <c r="H46" s="114"/>
      <c r="I46" s="114"/>
      <c r="J46" s="114"/>
      <c r="K46" s="16">
        <v>52</v>
      </c>
      <c r="L46" s="47">
        <v>0</v>
      </c>
      <c r="M46" s="75">
        <v>52</v>
      </c>
      <c r="N46" s="16">
        <v>30</v>
      </c>
      <c r="O46" s="75">
        <v>22</v>
      </c>
      <c r="P46" s="16"/>
      <c r="Q46" s="16"/>
      <c r="R46" s="16"/>
      <c r="S46" s="119"/>
      <c r="T46" s="119"/>
      <c r="U46" s="114">
        <v>16</v>
      </c>
      <c r="V46" s="114">
        <v>36</v>
      </c>
      <c r="W46" s="114"/>
      <c r="X46" s="114"/>
      <c r="Y46" s="114"/>
      <c r="Z46" s="120"/>
    </row>
    <row r="47" spans="1:26" s="4" customFormat="1" ht="15.75" customHeight="1" x14ac:dyDescent="0.3">
      <c r="A47" s="113" t="s">
        <v>69</v>
      </c>
      <c r="B47" s="114" t="s">
        <v>30</v>
      </c>
      <c r="C47" s="114"/>
      <c r="D47" s="114"/>
      <c r="E47" s="114"/>
      <c r="F47" s="114"/>
      <c r="G47" s="114"/>
      <c r="H47" s="114" t="s">
        <v>61</v>
      </c>
      <c r="I47" s="114"/>
      <c r="J47" s="114"/>
      <c r="K47" s="16">
        <f t="shared" si="11"/>
        <v>68</v>
      </c>
      <c r="L47" s="47">
        <v>0</v>
      </c>
      <c r="M47" s="75">
        <v>68</v>
      </c>
      <c r="N47" s="16">
        <f t="shared" si="10"/>
        <v>48</v>
      </c>
      <c r="O47" s="75">
        <v>20</v>
      </c>
      <c r="P47" s="16"/>
      <c r="Q47" s="16"/>
      <c r="R47" s="16"/>
      <c r="S47" s="119"/>
      <c r="T47" s="119"/>
      <c r="U47" s="114"/>
      <c r="V47" s="114"/>
      <c r="W47" s="114">
        <v>28</v>
      </c>
      <c r="X47" s="114">
        <v>40</v>
      </c>
      <c r="Y47" s="114"/>
      <c r="Z47" s="120"/>
    </row>
    <row r="48" spans="1:26" s="4" customFormat="1" ht="15.75" customHeight="1" x14ac:dyDescent="0.3">
      <c r="A48" s="150" t="s">
        <v>70</v>
      </c>
      <c r="B48" s="127" t="s">
        <v>216</v>
      </c>
      <c r="C48" s="127"/>
      <c r="D48" s="127"/>
      <c r="E48" s="127"/>
      <c r="F48" s="127"/>
      <c r="G48" s="127"/>
      <c r="H48" s="127"/>
      <c r="I48" s="127"/>
      <c r="J48" s="127" t="s">
        <v>61</v>
      </c>
      <c r="K48" s="16">
        <v>36</v>
      </c>
      <c r="L48" s="47">
        <v>0</v>
      </c>
      <c r="M48" s="105">
        <v>36</v>
      </c>
      <c r="N48" s="16">
        <v>26</v>
      </c>
      <c r="O48" s="105">
        <v>10</v>
      </c>
      <c r="P48" s="16"/>
      <c r="Q48" s="16"/>
      <c r="R48" s="16"/>
      <c r="S48" s="128"/>
      <c r="T48" s="128"/>
      <c r="U48" s="127"/>
      <c r="V48" s="127"/>
      <c r="W48" s="127"/>
      <c r="X48" s="127"/>
      <c r="Y48" s="127"/>
      <c r="Z48" s="129">
        <v>36</v>
      </c>
    </row>
    <row r="49" spans="1:26" s="4" customFormat="1" ht="15.75" customHeight="1" x14ac:dyDescent="0.3">
      <c r="A49" s="125" t="s">
        <v>75</v>
      </c>
      <c r="B49" s="126" t="s">
        <v>204</v>
      </c>
      <c r="C49" s="127"/>
      <c r="D49" s="127"/>
      <c r="E49" s="127"/>
      <c r="F49" s="127" t="s">
        <v>61</v>
      </c>
      <c r="G49" s="127"/>
      <c r="H49" s="127"/>
      <c r="I49" s="127"/>
      <c r="J49" s="127"/>
      <c r="K49" s="16">
        <v>68</v>
      </c>
      <c r="L49" s="47">
        <v>0</v>
      </c>
      <c r="M49" s="105">
        <v>56</v>
      </c>
      <c r="N49" s="16">
        <f t="shared" si="10"/>
        <v>22</v>
      </c>
      <c r="O49" s="105">
        <v>34</v>
      </c>
      <c r="P49" s="16"/>
      <c r="Q49" s="16"/>
      <c r="R49" s="16">
        <v>12</v>
      </c>
      <c r="S49" s="128"/>
      <c r="T49" s="128"/>
      <c r="U49" s="127">
        <v>16</v>
      </c>
      <c r="V49" s="127">
        <v>40</v>
      </c>
      <c r="W49" s="127"/>
      <c r="X49" s="127"/>
      <c r="Y49" s="127"/>
      <c r="Z49" s="129"/>
    </row>
    <row r="50" spans="1:26" s="4" customFormat="1" ht="15.6" x14ac:dyDescent="0.3">
      <c r="A50" s="9" t="s">
        <v>21</v>
      </c>
      <c r="B50" s="19" t="s">
        <v>111</v>
      </c>
      <c r="C50" s="65"/>
      <c r="D50" s="65"/>
      <c r="E50" s="65"/>
      <c r="F50" s="65"/>
      <c r="G50" s="65"/>
      <c r="H50" s="65"/>
      <c r="I50" s="65"/>
      <c r="J50" s="65"/>
      <c r="K50" s="11">
        <f>K51</f>
        <v>1068</v>
      </c>
      <c r="L50" s="11">
        <f t="shared" ref="L50:R50" si="12">L51</f>
        <v>14</v>
      </c>
      <c r="M50" s="11">
        <f t="shared" si="12"/>
        <v>934</v>
      </c>
      <c r="N50" s="11">
        <f t="shared" si="12"/>
        <v>622</v>
      </c>
      <c r="O50" s="11">
        <f t="shared" si="12"/>
        <v>268</v>
      </c>
      <c r="P50" s="11">
        <f t="shared" si="12"/>
        <v>30</v>
      </c>
      <c r="Q50" s="11">
        <f t="shared" si="12"/>
        <v>1836</v>
      </c>
      <c r="R50" s="11">
        <f t="shared" si="12"/>
        <v>120</v>
      </c>
      <c r="S50" s="11"/>
      <c r="T50" s="47"/>
      <c r="U50" s="17"/>
      <c r="V50" s="17"/>
      <c r="W50" s="17"/>
      <c r="X50" s="17"/>
      <c r="Y50" s="17"/>
      <c r="Z50" s="21"/>
    </row>
    <row r="51" spans="1:26" s="4" customFormat="1" ht="18" customHeight="1" thickBot="1" x14ac:dyDescent="0.35">
      <c r="A51" s="9" t="s">
        <v>32</v>
      </c>
      <c r="B51" s="19" t="s">
        <v>33</v>
      </c>
      <c r="C51" s="70"/>
      <c r="D51" s="70"/>
      <c r="E51" s="70"/>
      <c r="F51" s="70"/>
      <c r="G51" s="70"/>
      <c r="H51" s="70"/>
      <c r="I51" s="70"/>
      <c r="J51" s="70"/>
      <c r="K51" s="11">
        <f t="shared" ref="K51:R51" si="13">K52+K57+K62+K67</f>
        <v>1068</v>
      </c>
      <c r="L51" s="11">
        <f t="shared" si="13"/>
        <v>14</v>
      </c>
      <c r="M51" s="11">
        <f t="shared" si="13"/>
        <v>934</v>
      </c>
      <c r="N51" s="11">
        <f t="shared" si="13"/>
        <v>622</v>
      </c>
      <c r="O51" s="11">
        <f t="shared" si="13"/>
        <v>268</v>
      </c>
      <c r="P51" s="11">
        <f t="shared" si="13"/>
        <v>30</v>
      </c>
      <c r="Q51" s="11">
        <f t="shared" si="13"/>
        <v>1836</v>
      </c>
      <c r="R51" s="11">
        <f t="shared" si="13"/>
        <v>120</v>
      </c>
      <c r="S51" s="11"/>
      <c r="T51" s="47"/>
      <c r="U51" s="82"/>
      <c r="V51" s="82"/>
      <c r="W51" s="82"/>
      <c r="X51" s="82"/>
      <c r="Y51" s="82"/>
      <c r="Z51" s="20"/>
    </row>
    <row r="52" spans="1:26" s="4" customFormat="1" ht="29.25" customHeight="1" x14ac:dyDescent="0.3">
      <c r="A52" s="130" t="s">
        <v>34</v>
      </c>
      <c r="B52" s="131" t="s">
        <v>205</v>
      </c>
      <c r="C52" s="132"/>
      <c r="D52" s="132"/>
      <c r="E52" s="132"/>
      <c r="F52" s="133"/>
      <c r="G52" s="133"/>
      <c r="H52" s="133"/>
      <c r="I52" s="134"/>
      <c r="J52" s="135" t="s">
        <v>198</v>
      </c>
      <c r="K52" s="11">
        <v>540</v>
      </c>
      <c r="L52" s="11">
        <f>SUM(L53:L55)</f>
        <v>4</v>
      </c>
      <c r="M52" s="11">
        <f>SUM(M53:M55)</f>
        <v>506</v>
      </c>
      <c r="N52" s="11">
        <f>SUM(N53:N55)</f>
        <v>336</v>
      </c>
      <c r="O52" s="102">
        <v>140</v>
      </c>
      <c r="P52" s="11">
        <f>SUM(P53:P55)</f>
        <v>30</v>
      </c>
      <c r="Q52" s="11">
        <f>SUM(Q53:Q55)</f>
        <v>1116</v>
      </c>
      <c r="R52" s="11">
        <f>SUM(R53:R56)</f>
        <v>30</v>
      </c>
      <c r="S52" s="47"/>
      <c r="T52" s="47"/>
      <c r="U52" s="17"/>
      <c r="V52" s="17"/>
      <c r="W52" s="17"/>
      <c r="X52" s="17"/>
      <c r="Y52" s="17"/>
      <c r="Z52" s="21"/>
    </row>
    <row r="53" spans="1:26" s="4" customFormat="1" ht="27.75" customHeight="1" x14ac:dyDescent="0.3">
      <c r="A53" s="136" t="s">
        <v>35</v>
      </c>
      <c r="B53" s="114" t="s">
        <v>206</v>
      </c>
      <c r="C53" s="114"/>
      <c r="D53" s="114"/>
      <c r="E53" s="114"/>
      <c r="F53" s="114"/>
      <c r="G53" s="114"/>
      <c r="H53" s="114"/>
      <c r="I53" s="114"/>
      <c r="J53" s="114" t="s">
        <v>72</v>
      </c>
      <c r="K53" s="16">
        <v>522</v>
      </c>
      <c r="L53" s="17">
        <v>4</v>
      </c>
      <c r="M53" s="114">
        <v>506</v>
      </c>
      <c r="N53" s="16">
        <f t="shared" ref="N53" si="14">M53-O53-P53</f>
        <v>336</v>
      </c>
      <c r="O53" s="75">
        <v>140</v>
      </c>
      <c r="P53" s="75">
        <v>30</v>
      </c>
      <c r="Q53" s="16"/>
      <c r="R53" s="107">
        <v>12</v>
      </c>
      <c r="S53" s="47"/>
      <c r="T53" s="47"/>
      <c r="U53" s="75"/>
      <c r="V53" s="75">
        <v>166</v>
      </c>
      <c r="W53" s="114">
        <v>48</v>
      </c>
      <c r="X53" s="114">
        <v>124</v>
      </c>
      <c r="Y53" s="114"/>
      <c r="Z53" s="120">
        <v>172</v>
      </c>
    </row>
    <row r="54" spans="1:26" s="4" customFormat="1" ht="29.25" customHeight="1" x14ac:dyDescent="0.3">
      <c r="A54" s="113" t="s">
        <v>38</v>
      </c>
      <c r="B54" s="114" t="s">
        <v>39</v>
      </c>
      <c r="C54" s="114"/>
      <c r="D54" s="114"/>
      <c r="E54" s="114"/>
      <c r="F54" s="114"/>
      <c r="G54" s="114"/>
      <c r="H54" s="114"/>
      <c r="I54" s="114"/>
      <c r="J54" s="114"/>
      <c r="K54" s="16">
        <f t="shared" ref="K54" si="15">SUM(R54:Z54)</f>
        <v>0</v>
      </c>
      <c r="L54" s="17"/>
      <c r="M54" s="15"/>
      <c r="N54" s="16"/>
      <c r="O54" s="99"/>
      <c r="P54" s="16"/>
      <c r="Q54" s="139">
        <v>0</v>
      </c>
      <c r="R54" s="16"/>
      <c r="S54" s="47"/>
      <c r="T54" s="47"/>
      <c r="U54" s="103"/>
      <c r="V54" s="103"/>
      <c r="W54" s="139"/>
      <c r="X54" s="139"/>
      <c r="Y54" s="139"/>
      <c r="Z54" s="141"/>
    </row>
    <row r="55" spans="1:26" s="4" customFormat="1" ht="29.25" customHeight="1" thickBot="1" x14ac:dyDescent="0.35">
      <c r="A55" s="137" t="s">
        <v>40</v>
      </c>
      <c r="B55" s="138" t="s">
        <v>41</v>
      </c>
      <c r="C55" s="138"/>
      <c r="D55" s="138"/>
      <c r="E55" s="138"/>
      <c r="F55" s="138"/>
      <c r="G55" s="138"/>
      <c r="H55" s="138"/>
      <c r="I55" s="138"/>
      <c r="J55" s="138" t="s">
        <v>61</v>
      </c>
      <c r="K55" s="16"/>
      <c r="L55" s="17"/>
      <c r="N55" s="16"/>
      <c r="O55" s="108"/>
      <c r="P55" s="16"/>
      <c r="Q55" s="140">
        <v>1116</v>
      </c>
      <c r="R55" s="16"/>
      <c r="S55" s="47"/>
      <c r="T55" s="47"/>
      <c r="U55" s="104"/>
      <c r="V55" s="104"/>
      <c r="W55" s="140">
        <v>360</v>
      </c>
      <c r="X55" s="140">
        <v>432</v>
      </c>
      <c r="Y55" s="140">
        <v>252</v>
      </c>
      <c r="Z55" s="142">
        <v>72</v>
      </c>
    </row>
    <row r="56" spans="1:26" s="4" customFormat="1" ht="15.75" customHeight="1" thickBot="1" x14ac:dyDescent="0.35">
      <c r="A56" s="13"/>
      <c r="B56" s="14" t="s">
        <v>210</v>
      </c>
      <c r="C56" s="65"/>
      <c r="D56" s="65"/>
      <c r="E56" s="65"/>
      <c r="F56" s="65"/>
      <c r="G56" s="63"/>
      <c r="H56" s="73"/>
      <c r="I56" s="166"/>
      <c r="J56" s="63"/>
      <c r="K56" s="16"/>
      <c r="L56" s="17"/>
      <c r="M56" s="16"/>
      <c r="N56" s="16"/>
      <c r="O56" s="16"/>
      <c r="P56" s="16"/>
      <c r="Q56" s="16"/>
      <c r="R56" s="16">
        <v>18</v>
      </c>
      <c r="S56" s="47"/>
      <c r="T56" s="47"/>
      <c r="U56" s="17"/>
      <c r="V56" s="17"/>
      <c r="W56" s="17"/>
      <c r="X56" s="17"/>
      <c r="Y56" s="17"/>
      <c r="Z56" s="21"/>
    </row>
    <row r="57" spans="1:26" s="4" customFormat="1" ht="30.75" customHeight="1" x14ac:dyDescent="0.3">
      <c r="A57" s="143" t="s">
        <v>42</v>
      </c>
      <c r="B57" s="135" t="s">
        <v>199</v>
      </c>
      <c r="C57" s="133"/>
      <c r="D57" s="133"/>
      <c r="E57" s="133"/>
      <c r="F57" s="133"/>
      <c r="G57" s="133"/>
      <c r="H57" s="135"/>
      <c r="I57" s="134" t="s">
        <v>198</v>
      </c>
      <c r="K57" s="11">
        <v>182</v>
      </c>
      <c r="L57" s="11">
        <v>4</v>
      </c>
      <c r="M57" s="11">
        <f>SUM(M58:M60)</f>
        <v>148</v>
      </c>
      <c r="N57" s="11">
        <f t="shared" ref="N57:P57" si="16">SUM(N58:N60)</f>
        <v>116</v>
      </c>
      <c r="O57" s="11">
        <f t="shared" si="16"/>
        <v>32</v>
      </c>
      <c r="P57" s="11">
        <f t="shared" si="16"/>
        <v>0</v>
      </c>
      <c r="Q57" s="11">
        <f>SUM(Q58:Q60)</f>
        <v>324</v>
      </c>
      <c r="R57" s="11">
        <f>SUM(R58:R61)</f>
        <v>30</v>
      </c>
      <c r="S57" s="145"/>
      <c r="T57" s="145"/>
      <c r="U57" s="133"/>
      <c r="V57" s="133"/>
      <c r="W57" s="133"/>
      <c r="X57" s="133"/>
      <c r="Y57" s="133"/>
      <c r="Z57" s="146"/>
    </row>
    <row r="58" spans="1:26" s="4" customFormat="1" ht="27" x14ac:dyDescent="0.3">
      <c r="A58" s="136" t="s">
        <v>43</v>
      </c>
      <c r="B58" s="114" t="s">
        <v>200</v>
      </c>
      <c r="C58" s="114"/>
      <c r="D58" s="114"/>
      <c r="E58" s="114"/>
      <c r="F58" s="114"/>
      <c r="G58" s="114"/>
      <c r="H58" s="114" t="s">
        <v>72</v>
      </c>
      <c r="I58" s="114"/>
      <c r="J58" s="114"/>
      <c r="K58" s="16">
        <v>164</v>
      </c>
      <c r="L58" s="47">
        <v>4</v>
      </c>
      <c r="M58" s="114">
        <v>148</v>
      </c>
      <c r="N58" s="16">
        <f>M58-O58-P58</f>
        <v>116</v>
      </c>
      <c r="O58" s="114">
        <v>32</v>
      </c>
      <c r="P58" s="16"/>
      <c r="Q58" s="16"/>
      <c r="R58" s="16">
        <v>12</v>
      </c>
      <c r="S58" s="119"/>
      <c r="T58" s="119"/>
      <c r="U58" s="114"/>
      <c r="V58" s="114"/>
      <c r="W58" s="114">
        <v>68</v>
      </c>
      <c r="X58" s="114">
        <v>84</v>
      </c>
      <c r="Y58" s="114"/>
      <c r="Z58" s="120"/>
    </row>
    <row r="59" spans="1:26" s="4" customFormat="1" ht="15.75" customHeight="1" x14ac:dyDescent="0.3">
      <c r="A59" s="144" t="s">
        <v>44</v>
      </c>
      <c r="B59" s="114" t="s">
        <v>39</v>
      </c>
      <c r="C59" s="114"/>
      <c r="D59" s="114"/>
      <c r="E59" s="114"/>
      <c r="F59" s="114"/>
      <c r="G59" s="114"/>
      <c r="H59" s="114" t="s">
        <v>71</v>
      </c>
      <c r="I59" s="114"/>
      <c r="J59" s="114"/>
      <c r="K59" s="16"/>
      <c r="L59" s="47"/>
      <c r="M59" s="15"/>
      <c r="N59" s="16"/>
      <c r="O59" s="16"/>
      <c r="P59" s="16"/>
      <c r="Q59" s="139">
        <v>36</v>
      </c>
      <c r="R59" s="16"/>
      <c r="S59" s="167"/>
      <c r="T59" s="167"/>
      <c r="U59" s="139"/>
      <c r="V59" s="139"/>
      <c r="W59" s="139"/>
      <c r="X59" s="139">
        <v>36</v>
      </c>
      <c r="Y59" s="139"/>
      <c r="Z59" s="147"/>
    </row>
    <row r="60" spans="1:26" s="4" customFormat="1" ht="15.75" customHeight="1" x14ac:dyDescent="0.3">
      <c r="A60" s="113" t="s">
        <v>45</v>
      </c>
      <c r="B60" s="114" t="s">
        <v>41</v>
      </c>
      <c r="C60" s="114"/>
      <c r="D60" s="114"/>
      <c r="E60" s="114"/>
      <c r="F60" s="114"/>
      <c r="G60" s="114"/>
      <c r="H60" s="114"/>
      <c r="I60" s="114" t="s">
        <v>61</v>
      </c>
      <c r="J60" s="114"/>
      <c r="K60" s="16"/>
      <c r="L60" s="47"/>
      <c r="N60" s="16"/>
      <c r="O60" s="16"/>
      <c r="P60" s="16"/>
      <c r="Q60" s="139">
        <v>288</v>
      </c>
      <c r="R60" s="16"/>
      <c r="S60" s="167"/>
      <c r="T60" s="167"/>
      <c r="U60" s="139"/>
      <c r="V60" s="139"/>
      <c r="W60" s="139"/>
      <c r="X60" s="139"/>
      <c r="Y60" s="139">
        <v>288</v>
      </c>
      <c r="Z60" s="147"/>
    </row>
    <row r="61" spans="1:26" s="4" customFormat="1" ht="15.75" customHeight="1" x14ac:dyDescent="0.3">
      <c r="A61" s="13"/>
      <c r="B61" s="14" t="s">
        <v>210</v>
      </c>
      <c r="C61" s="65"/>
      <c r="D61" s="65"/>
      <c r="E61" s="65"/>
      <c r="F61" s="65"/>
      <c r="G61" s="65"/>
      <c r="H61" s="65"/>
      <c r="I61" s="65"/>
      <c r="J61" s="73"/>
      <c r="K61" s="16"/>
      <c r="L61" s="47"/>
      <c r="M61" s="16"/>
      <c r="N61" s="16"/>
      <c r="O61" s="16"/>
      <c r="P61" s="16"/>
      <c r="Q61" s="16"/>
      <c r="R61" s="16">
        <v>18</v>
      </c>
      <c r="S61" s="47"/>
      <c r="T61" s="47"/>
      <c r="U61" s="17"/>
      <c r="V61" s="17"/>
      <c r="W61" s="17"/>
      <c r="X61" s="17"/>
      <c r="Y61" s="17"/>
      <c r="Z61" s="21"/>
    </row>
    <row r="62" spans="1:26" s="4" customFormat="1" ht="28.5" customHeight="1" x14ac:dyDescent="0.3">
      <c r="A62" s="143" t="s">
        <v>46</v>
      </c>
      <c r="B62" s="148" t="s">
        <v>207</v>
      </c>
      <c r="C62" s="133"/>
      <c r="D62" s="133"/>
      <c r="E62" s="133"/>
      <c r="F62" s="133"/>
      <c r="G62" s="133"/>
      <c r="H62" s="135"/>
      <c r="I62" s="134" t="s">
        <v>198</v>
      </c>
      <c r="K62" s="11">
        <v>102</v>
      </c>
      <c r="L62" s="11">
        <f t="shared" ref="L62:Q62" si="17">SUM(L63:L65)</f>
        <v>2</v>
      </c>
      <c r="M62" s="11">
        <v>70</v>
      </c>
      <c r="N62" s="11">
        <f t="shared" si="17"/>
        <v>16</v>
      </c>
      <c r="O62" s="11">
        <f t="shared" si="17"/>
        <v>40</v>
      </c>
      <c r="P62" s="11">
        <f t="shared" si="17"/>
        <v>0</v>
      </c>
      <c r="Q62" s="11">
        <f t="shared" si="17"/>
        <v>108</v>
      </c>
      <c r="R62" s="11">
        <f>SUM(R63:R66)</f>
        <v>30</v>
      </c>
      <c r="S62" s="47"/>
      <c r="T62" s="47"/>
      <c r="U62" s="17"/>
      <c r="V62" s="17"/>
      <c r="W62" s="17"/>
      <c r="X62" s="17"/>
      <c r="Y62" s="17"/>
      <c r="Z62" s="21"/>
    </row>
    <row r="63" spans="1:26" s="4" customFormat="1" ht="18" customHeight="1" x14ac:dyDescent="0.3">
      <c r="A63" s="149" t="s">
        <v>48</v>
      </c>
      <c r="B63" s="114" t="s">
        <v>208</v>
      </c>
      <c r="C63" s="114"/>
      <c r="D63" s="114"/>
      <c r="E63" s="114"/>
      <c r="F63" s="114"/>
      <c r="G63" s="114"/>
      <c r="H63" s="114" t="s">
        <v>72</v>
      </c>
      <c r="I63" s="114"/>
      <c r="J63" s="114"/>
      <c r="K63" s="16">
        <v>84</v>
      </c>
      <c r="L63" s="47">
        <v>2</v>
      </c>
      <c r="M63" s="114">
        <v>70</v>
      </c>
      <c r="N63" s="16">
        <v>16</v>
      </c>
      <c r="O63" s="114">
        <v>40</v>
      </c>
      <c r="P63" s="16"/>
      <c r="Q63" s="16"/>
      <c r="R63" s="16">
        <v>12</v>
      </c>
      <c r="S63" s="47"/>
      <c r="T63" s="47"/>
      <c r="U63" s="17"/>
      <c r="V63" s="17"/>
      <c r="W63" s="17"/>
      <c r="X63" s="106">
        <v>72</v>
      </c>
      <c r="Y63" s="114"/>
      <c r="Z63" s="120"/>
    </row>
    <row r="64" spans="1:26" s="4" customFormat="1" ht="15.75" customHeight="1" x14ac:dyDescent="0.3">
      <c r="A64" s="150" t="s">
        <v>49</v>
      </c>
      <c r="B64" s="127" t="s">
        <v>39</v>
      </c>
      <c r="C64" s="127"/>
      <c r="D64" s="127"/>
      <c r="E64" s="127"/>
      <c r="F64" s="127"/>
      <c r="G64" s="127"/>
      <c r="H64" s="127"/>
      <c r="I64" s="127"/>
      <c r="J64" s="127"/>
      <c r="K64" s="16">
        <f t="shared" ref="K64" si="18">SUM(R64:Z64)</f>
        <v>0</v>
      </c>
      <c r="L64" s="17"/>
      <c r="M64" s="16"/>
      <c r="N64" s="16"/>
      <c r="O64" s="16"/>
      <c r="P64" s="16"/>
      <c r="Q64" s="151">
        <v>0</v>
      </c>
      <c r="R64" s="16"/>
      <c r="S64" s="47"/>
      <c r="T64" s="47"/>
      <c r="U64" s="111"/>
      <c r="V64" s="111"/>
      <c r="W64" s="111"/>
      <c r="X64" s="103"/>
      <c r="Y64" s="151"/>
      <c r="Z64" s="152"/>
    </row>
    <row r="65" spans="1:26" s="4" customFormat="1" ht="15.75" customHeight="1" thickBot="1" x14ac:dyDescent="0.35">
      <c r="A65" s="137" t="s">
        <v>50</v>
      </c>
      <c r="B65" s="138" t="s">
        <v>41</v>
      </c>
      <c r="C65" s="138"/>
      <c r="D65" s="138"/>
      <c r="E65" s="138"/>
      <c r="F65" s="138"/>
      <c r="G65" s="138"/>
      <c r="H65" s="138"/>
      <c r="I65" s="138" t="s">
        <v>61</v>
      </c>
      <c r="J65" s="138"/>
      <c r="K65" s="16"/>
      <c r="L65" s="17"/>
      <c r="M65" s="16"/>
      <c r="N65" s="16"/>
      <c r="O65" s="16"/>
      <c r="P65" s="16"/>
      <c r="Q65" s="140">
        <v>108</v>
      </c>
      <c r="R65" s="16"/>
      <c r="S65" s="47"/>
      <c r="T65" s="47"/>
      <c r="U65" s="111"/>
      <c r="V65" s="111"/>
      <c r="W65" s="111"/>
      <c r="X65" s="104">
        <v>36</v>
      </c>
      <c r="Y65" s="140">
        <v>72</v>
      </c>
      <c r="Z65" s="153"/>
    </row>
    <row r="66" spans="1:26" s="4" customFormat="1" ht="15.75" customHeight="1" thickBot="1" x14ac:dyDescent="0.35">
      <c r="A66" s="13"/>
      <c r="B66" s="14" t="s">
        <v>210</v>
      </c>
      <c r="C66" s="73"/>
      <c r="D66" s="73"/>
      <c r="E66" s="73"/>
      <c r="F66" s="73"/>
      <c r="G66" s="165"/>
      <c r="H66" s="65"/>
      <c r="I66" s="166"/>
      <c r="J66" s="73"/>
      <c r="K66" s="16"/>
      <c r="L66" s="17"/>
      <c r="M66" s="16"/>
      <c r="N66" s="16"/>
      <c r="O66" s="16"/>
      <c r="P66" s="16"/>
      <c r="Q66" s="16"/>
      <c r="R66" s="16">
        <v>18</v>
      </c>
      <c r="S66" s="47"/>
      <c r="T66" s="47"/>
      <c r="U66" s="17"/>
      <c r="V66" s="17"/>
      <c r="W66" s="17"/>
      <c r="X66" s="17"/>
      <c r="Y66" s="17"/>
      <c r="Z66" s="21"/>
    </row>
    <row r="67" spans="1:26" s="4" customFormat="1" ht="30" customHeight="1" x14ac:dyDescent="0.3">
      <c r="A67" s="135" t="s">
        <v>126</v>
      </c>
      <c r="B67" s="135" t="s">
        <v>47</v>
      </c>
      <c r="C67" s="133"/>
      <c r="D67" s="133"/>
      <c r="E67" s="133"/>
      <c r="F67" s="134" t="s">
        <v>198</v>
      </c>
      <c r="G67" s="135"/>
      <c r="I67" s="133"/>
      <c r="J67" s="133"/>
      <c r="K67" s="11">
        <v>244</v>
      </c>
      <c r="L67" s="11">
        <f t="shared" ref="L67:Q67" si="19">SUM(L68:L70)</f>
        <v>4</v>
      </c>
      <c r="M67" s="171">
        <f t="shared" si="19"/>
        <v>210</v>
      </c>
      <c r="N67" s="11">
        <f t="shared" si="19"/>
        <v>154</v>
      </c>
      <c r="O67" s="11">
        <f t="shared" si="19"/>
        <v>56</v>
      </c>
      <c r="P67" s="11">
        <f t="shared" si="19"/>
        <v>0</v>
      </c>
      <c r="Q67" s="11">
        <f t="shared" si="19"/>
        <v>288</v>
      </c>
      <c r="R67" s="11">
        <f>SUM(R68:R71)</f>
        <v>30</v>
      </c>
      <c r="S67" s="47"/>
      <c r="T67" s="47"/>
      <c r="U67" s="17"/>
      <c r="V67" s="17"/>
      <c r="W67" s="17"/>
      <c r="X67" s="17"/>
      <c r="Y67" s="17"/>
      <c r="Z67" s="21"/>
    </row>
    <row r="68" spans="1:26" s="4" customFormat="1" ht="15.75" customHeight="1" x14ac:dyDescent="0.3">
      <c r="A68" s="154" t="s">
        <v>127</v>
      </c>
      <c r="B68" s="114" t="s">
        <v>209</v>
      </c>
      <c r="C68" s="114"/>
      <c r="D68" s="114"/>
      <c r="E68" s="114"/>
      <c r="F68" s="114" t="s">
        <v>72</v>
      </c>
      <c r="G68" s="114"/>
      <c r="H68" s="114"/>
      <c r="I68" s="114"/>
      <c r="J68" s="114"/>
      <c r="K68" s="16">
        <v>226</v>
      </c>
      <c r="L68" s="16">
        <v>4</v>
      </c>
      <c r="M68" s="172">
        <v>210</v>
      </c>
      <c r="N68" s="16">
        <f t="shared" ref="N68" si="20">M68-O68-P68</f>
        <v>154</v>
      </c>
      <c r="O68" s="75">
        <v>56</v>
      </c>
      <c r="P68" s="16">
        <v>0</v>
      </c>
      <c r="Q68" s="16"/>
      <c r="R68" s="16">
        <v>12</v>
      </c>
      <c r="S68" s="158"/>
      <c r="T68" s="158"/>
      <c r="U68" s="155">
        <v>142</v>
      </c>
      <c r="V68" s="155">
        <v>72</v>
      </c>
      <c r="W68" s="155"/>
      <c r="X68" s="155"/>
      <c r="Y68" s="155"/>
      <c r="Z68" s="155"/>
    </row>
    <row r="69" spans="1:26" s="4" customFormat="1" ht="15.75" customHeight="1" x14ac:dyDescent="0.3">
      <c r="A69" s="114" t="s">
        <v>160</v>
      </c>
      <c r="B69" s="114" t="s">
        <v>39</v>
      </c>
      <c r="C69" s="114"/>
      <c r="D69" s="114"/>
      <c r="E69" s="114" t="s">
        <v>71</v>
      </c>
      <c r="F69" s="114"/>
      <c r="G69" s="114"/>
      <c r="H69" s="114"/>
      <c r="I69" s="114"/>
      <c r="J69" s="114"/>
      <c r="K69" s="16"/>
      <c r="L69" s="17"/>
      <c r="M69" s="16"/>
      <c r="N69" s="16"/>
      <c r="O69" s="16"/>
      <c r="P69" s="16"/>
      <c r="Q69" s="156">
        <v>36</v>
      </c>
      <c r="R69" s="16"/>
      <c r="S69" s="168"/>
      <c r="T69" s="169"/>
      <c r="U69" s="156">
        <v>36</v>
      </c>
      <c r="V69" s="156"/>
      <c r="W69" s="156"/>
      <c r="X69" s="159"/>
      <c r="Y69" s="159"/>
      <c r="Z69" s="159"/>
    </row>
    <row r="70" spans="1:26" s="4" customFormat="1" ht="15.75" customHeight="1" x14ac:dyDescent="0.3">
      <c r="A70" s="114" t="s">
        <v>161</v>
      </c>
      <c r="B70" s="114" t="s">
        <v>41</v>
      </c>
      <c r="C70" s="114"/>
      <c r="D70" s="114"/>
      <c r="E70" s="114"/>
      <c r="F70" s="114" t="s">
        <v>61</v>
      </c>
      <c r="G70" s="114"/>
      <c r="H70" s="114"/>
      <c r="I70" s="114"/>
      <c r="J70" s="114"/>
      <c r="K70" s="16"/>
      <c r="L70" s="17"/>
      <c r="M70" s="16"/>
      <c r="N70" s="16"/>
      <c r="O70" s="16"/>
      <c r="P70" s="16"/>
      <c r="Q70" s="157">
        <v>252</v>
      </c>
      <c r="R70" s="16"/>
      <c r="S70" s="170"/>
      <c r="T70" s="170"/>
      <c r="U70" s="157"/>
      <c r="V70" s="157">
        <v>252</v>
      </c>
      <c r="W70" s="157"/>
      <c r="X70" s="157"/>
      <c r="Y70" s="157"/>
      <c r="Z70" s="157"/>
    </row>
    <row r="71" spans="1:26" s="4" customFormat="1" ht="15.75" customHeight="1" x14ac:dyDescent="0.3">
      <c r="A71" s="86"/>
      <c r="B71" s="14" t="s">
        <v>210</v>
      </c>
      <c r="C71" s="73"/>
      <c r="D71" s="73"/>
      <c r="E71" s="73"/>
      <c r="F71" s="73"/>
      <c r="G71" s="66"/>
      <c r="H71" s="65"/>
      <c r="I71" s="73"/>
      <c r="J71" s="73"/>
      <c r="K71" s="16"/>
      <c r="L71" s="17"/>
      <c r="M71" s="16"/>
      <c r="N71" s="16"/>
      <c r="O71" s="16"/>
      <c r="P71" s="16"/>
      <c r="Q71" s="16"/>
      <c r="R71" s="16">
        <v>18</v>
      </c>
      <c r="S71" s="47"/>
      <c r="T71" s="47"/>
      <c r="U71" s="17"/>
      <c r="V71" s="109"/>
      <c r="W71" s="17"/>
      <c r="X71" s="17"/>
      <c r="Y71" s="17"/>
      <c r="Z71" s="110"/>
    </row>
    <row r="72" spans="1:26" s="4" customFormat="1" ht="15.75" customHeight="1" x14ac:dyDescent="0.3">
      <c r="A72" s="19"/>
      <c r="B72" s="19"/>
      <c r="C72" s="73"/>
      <c r="D72" s="73"/>
      <c r="E72" s="73"/>
      <c r="F72" s="73"/>
      <c r="G72" s="66"/>
      <c r="H72" s="65"/>
      <c r="I72" s="73"/>
      <c r="J72" s="73"/>
      <c r="K72" s="17"/>
      <c r="L72" s="17"/>
      <c r="M72" s="16"/>
      <c r="N72" s="16"/>
      <c r="O72" s="16"/>
      <c r="P72" s="16"/>
      <c r="Q72" s="16"/>
      <c r="R72" s="16"/>
      <c r="S72" s="47"/>
      <c r="T72" s="47"/>
      <c r="U72" s="17"/>
      <c r="V72" s="47"/>
      <c r="W72" s="17"/>
      <c r="X72" s="17"/>
      <c r="Y72" s="17"/>
      <c r="Z72" s="17"/>
    </row>
    <row r="73" spans="1:26" s="4" customFormat="1" ht="15.75" customHeight="1" x14ac:dyDescent="0.3">
      <c r="A73" s="19"/>
      <c r="B73" s="29" t="s">
        <v>174</v>
      </c>
      <c r="C73" s="28"/>
      <c r="D73" s="28"/>
      <c r="E73" s="28"/>
      <c r="F73" s="28"/>
      <c r="G73" s="37"/>
      <c r="H73" s="14"/>
      <c r="I73" s="28"/>
      <c r="J73" s="28"/>
      <c r="K73" s="11">
        <f t="shared" ref="K73:P73" si="21">SUM(K11,K28,K35,K39,K50,K72)</f>
        <v>3888</v>
      </c>
      <c r="L73" s="11">
        <f t="shared" si="21"/>
        <v>14</v>
      </c>
      <c r="M73" s="11">
        <f t="shared" si="21"/>
        <v>3622</v>
      </c>
      <c r="N73" s="11">
        <f t="shared" si="21"/>
        <v>1999</v>
      </c>
      <c r="O73" s="11">
        <f t="shared" si="21"/>
        <v>1571</v>
      </c>
      <c r="P73" s="11">
        <f t="shared" si="21"/>
        <v>30</v>
      </c>
      <c r="Q73" s="11">
        <f>SUM(Q12,Q28,Q35,Q39,Q50,Q72)</f>
        <v>1836</v>
      </c>
      <c r="R73" s="11">
        <f>R50+R39+R11</f>
        <v>252</v>
      </c>
      <c r="S73" s="47"/>
      <c r="T73" s="47"/>
      <c r="U73" s="17"/>
      <c r="V73" s="47"/>
      <c r="W73" s="17"/>
      <c r="X73" s="17"/>
      <c r="Y73" s="17"/>
      <c r="Z73" s="17"/>
    </row>
    <row r="74" spans="1:26" s="4" customFormat="1" ht="15.75" customHeight="1" x14ac:dyDescent="0.3">
      <c r="A74" s="19" t="s">
        <v>150</v>
      </c>
      <c r="B74" s="19" t="s">
        <v>53</v>
      </c>
      <c r="C74" s="28"/>
      <c r="D74" s="28"/>
      <c r="E74" s="28"/>
      <c r="F74" s="28"/>
      <c r="G74" s="37"/>
      <c r="H74" s="14"/>
      <c r="I74" s="28"/>
      <c r="J74" s="28"/>
      <c r="K74" s="17">
        <v>216</v>
      </c>
      <c r="L74" s="17"/>
      <c r="M74" s="16"/>
      <c r="N74" s="16"/>
      <c r="O74" s="16"/>
      <c r="P74" s="16"/>
      <c r="Q74" s="16"/>
      <c r="R74" s="16"/>
      <c r="S74" s="47"/>
      <c r="T74" s="47"/>
      <c r="U74" s="17"/>
      <c r="V74" s="47"/>
      <c r="W74" s="17"/>
      <c r="X74" s="17"/>
      <c r="Y74" s="17"/>
      <c r="Z74" s="17">
        <v>216</v>
      </c>
    </row>
    <row r="75" spans="1:26" s="4" customFormat="1" ht="15.75" customHeight="1" x14ac:dyDescent="0.3">
      <c r="A75" s="14"/>
      <c r="B75" s="29" t="s">
        <v>157</v>
      </c>
      <c r="C75" s="28"/>
      <c r="D75" s="28"/>
      <c r="E75" s="28"/>
      <c r="F75" s="28"/>
      <c r="G75" s="28"/>
      <c r="H75" s="14"/>
      <c r="I75" s="28"/>
      <c r="J75" s="28"/>
      <c r="K75" s="11">
        <f>SUM(K73:K74)</f>
        <v>4104</v>
      </c>
      <c r="L75" s="11"/>
      <c r="M75" s="11"/>
      <c r="N75" s="11"/>
      <c r="O75" s="11"/>
      <c r="P75" s="11"/>
      <c r="Q75" s="11">
        <f>SUM(S75:Z75)</f>
        <v>5472</v>
      </c>
      <c r="R75" s="11"/>
      <c r="S75" s="47">
        <f t="shared" ref="S75:Z75" si="22">SUM(S13:S55,S57:S60,S62:S65,S67:S70)</f>
        <v>612</v>
      </c>
      <c r="T75" s="47">
        <f t="shared" si="22"/>
        <v>792</v>
      </c>
      <c r="U75" s="47">
        <f t="shared" si="22"/>
        <v>612</v>
      </c>
      <c r="V75" s="47">
        <f t="shared" si="22"/>
        <v>792</v>
      </c>
      <c r="W75" s="47">
        <f t="shared" si="22"/>
        <v>612</v>
      </c>
      <c r="X75" s="47">
        <f t="shared" si="22"/>
        <v>864</v>
      </c>
      <c r="Y75" s="47">
        <f t="shared" si="22"/>
        <v>612</v>
      </c>
      <c r="Z75" s="47">
        <f t="shared" si="22"/>
        <v>576</v>
      </c>
    </row>
    <row r="76" spans="1:26" s="4" customFormat="1" ht="15" hidden="1" customHeight="1" x14ac:dyDescent="0.3">
      <c r="A76" s="37"/>
      <c r="B76" s="42"/>
      <c r="C76" s="29"/>
      <c r="D76" s="29"/>
      <c r="E76" s="29"/>
      <c r="F76" s="29"/>
      <c r="G76" s="29"/>
      <c r="H76" s="29"/>
      <c r="I76" s="29"/>
      <c r="J76" s="29"/>
      <c r="K76" s="34"/>
      <c r="L76" s="78"/>
      <c r="M76" s="37"/>
      <c r="N76" s="11"/>
      <c r="O76" s="11"/>
      <c r="P76" s="11"/>
      <c r="Q76" s="11"/>
      <c r="R76" s="11"/>
      <c r="S76" s="82"/>
      <c r="T76" s="82"/>
      <c r="U76" s="82"/>
      <c r="V76" s="82"/>
      <c r="W76" s="82"/>
      <c r="X76" s="82"/>
      <c r="Y76" s="82"/>
      <c r="Z76" s="82"/>
    </row>
    <row r="77" spans="1:26" s="4" customFormat="1" x14ac:dyDescent="0.3">
      <c r="A77" s="173" t="s">
        <v>96</v>
      </c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5" t="s">
        <v>51</v>
      </c>
      <c r="N77" s="180" t="s">
        <v>149</v>
      </c>
      <c r="O77" s="181"/>
      <c r="P77" s="181"/>
      <c r="Q77" s="181"/>
      <c r="R77" s="84"/>
      <c r="S77" s="30">
        <f t="shared" ref="S77:Z77" si="23">SUM(S13:S53,S57:S58,S62:S63,S67:S68)</f>
        <v>612</v>
      </c>
      <c r="T77" s="30">
        <f t="shared" si="23"/>
        <v>792</v>
      </c>
      <c r="U77" s="30">
        <f t="shared" si="23"/>
        <v>576</v>
      </c>
      <c r="V77" s="30">
        <f t="shared" si="23"/>
        <v>540</v>
      </c>
      <c r="W77" s="30">
        <f t="shared" si="23"/>
        <v>252</v>
      </c>
      <c r="X77" s="30">
        <f t="shared" si="23"/>
        <v>360</v>
      </c>
      <c r="Y77" s="30">
        <f t="shared" si="23"/>
        <v>0</v>
      </c>
      <c r="Z77" s="30">
        <f t="shared" si="23"/>
        <v>504</v>
      </c>
    </row>
    <row r="78" spans="1:26" s="4" customFormat="1" x14ac:dyDescent="0.3">
      <c r="A78" s="178" t="s">
        <v>53</v>
      </c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6"/>
      <c r="N78" s="180" t="s">
        <v>54</v>
      </c>
      <c r="O78" s="181"/>
      <c r="P78" s="181"/>
      <c r="Q78" s="181"/>
      <c r="R78" s="79"/>
      <c r="S78" s="47">
        <f t="shared" ref="S78:Z78" si="24">SUM(S54,S59,S64,S69)</f>
        <v>0</v>
      </c>
      <c r="T78" s="47">
        <f t="shared" si="24"/>
        <v>0</v>
      </c>
      <c r="U78" s="47">
        <f t="shared" si="24"/>
        <v>36</v>
      </c>
      <c r="V78" s="47">
        <f t="shared" si="24"/>
        <v>0</v>
      </c>
      <c r="W78" s="47">
        <f t="shared" si="24"/>
        <v>0</v>
      </c>
      <c r="X78" s="47">
        <f t="shared" si="24"/>
        <v>36</v>
      </c>
      <c r="Y78" s="47">
        <f t="shared" si="24"/>
        <v>0</v>
      </c>
      <c r="Z78" s="47">
        <f t="shared" si="24"/>
        <v>0</v>
      </c>
    </row>
    <row r="79" spans="1:26" s="4" customFormat="1" ht="31.5" customHeight="1" x14ac:dyDescent="0.3">
      <c r="A79" s="178" t="s">
        <v>217</v>
      </c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6"/>
      <c r="N79" s="182" t="s">
        <v>158</v>
      </c>
      <c r="O79" s="183"/>
      <c r="P79" s="183"/>
      <c r="Q79" s="183"/>
      <c r="R79" s="83"/>
      <c r="S79" s="47">
        <f t="shared" ref="S79:Y79" si="25">SUM(S55,S60,S65,S70)</f>
        <v>0</v>
      </c>
      <c r="T79" s="47">
        <f t="shared" si="25"/>
        <v>0</v>
      </c>
      <c r="U79" s="47">
        <f t="shared" si="25"/>
        <v>0</v>
      </c>
      <c r="V79" s="47">
        <f t="shared" si="25"/>
        <v>252</v>
      </c>
      <c r="W79" s="47">
        <f t="shared" si="25"/>
        <v>360</v>
      </c>
      <c r="X79" s="47">
        <f t="shared" si="25"/>
        <v>468</v>
      </c>
      <c r="Y79" s="47">
        <f t="shared" si="25"/>
        <v>612</v>
      </c>
      <c r="Z79" s="39">
        <v>72</v>
      </c>
    </row>
    <row r="80" spans="1:26" s="4" customFormat="1" x14ac:dyDescent="0.3">
      <c r="A80" s="178"/>
      <c r="B80" s="179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6"/>
      <c r="N80" s="180" t="s">
        <v>55</v>
      </c>
      <c r="O80" s="181"/>
      <c r="P80" s="181"/>
      <c r="Q80" s="181"/>
      <c r="R80" s="79"/>
      <c r="S80" s="160">
        <v>0</v>
      </c>
      <c r="T80" s="160">
        <v>3</v>
      </c>
      <c r="U80" s="160">
        <v>1</v>
      </c>
      <c r="V80" s="160">
        <v>4</v>
      </c>
      <c r="W80" s="160">
        <v>1</v>
      </c>
      <c r="X80" s="160">
        <v>3</v>
      </c>
      <c r="Y80" s="160">
        <v>2</v>
      </c>
      <c r="Z80" s="161">
        <v>2</v>
      </c>
    </row>
    <row r="81" spans="1:26" s="4" customFormat="1" x14ac:dyDescent="0.3">
      <c r="A81" s="184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76"/>
      <c r="N81" s="180" t="s">
        <v>56</v>
      </c>
      <c r="O81" s="181"/>
      <c r="P81" s="181"/>
      <c r="Q81" s="181"/>
      <c r="R81" s="79"/>
      <c r="S81" s="160">
        <v>0</v>
      </c>
      <c r="T81" s="160">
        <v>9</v>
      </c>
      <c r="U81" s="160">
        <v>3</v>
      </c>
      <c r="V81" s="160">
        <v>6</v>
      </c>
      <c r="W81" s="160">
        <v>0</v>
      </c>
      <c r="X81" s="160">
        <v>1</v>
      </c>
      <c r="Y81" s="160">
        <v>2</v>
      </c>
      <c r="Z81" s="161">
        <v>6</v>
      </c>
    </row>
    <row r="82" spans="1:26" s="4" customFormat="1" ht="15.75" customHeight="1" thickBot="1" x14ac:dyDescent="0.35">
      <c r="A82" s="186"/>
      <c r="B82" s="187"/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77"/>
      <c r="N82" s="188" t="s">
        <v>57</v>
      </c>
      <c r="O82" s="189"/>
      <c r="P82" s="189"/>
      <c r="Q82" s="189"/>
      <c r="R82" s="81"/>
      <c r="S82" s="162">
        <v>0</v>
      </c>
      <c r="T82" s="162">
        <v>0</v>
      </c>
      <c r="U82" s="162">
        <v>1</v>
      </c>
      <c r="V82" s="162">
        <v>0</v>
      </c>
      <c r="W82" s="162">
        <v>0</v>
      </c>
      <c r="X82" s="162">
        <v>1</v>
      </c>
      <c r="Y82" s="162">
        <v>0</v>
      </c>
      <c r="Z82" s="163">
        <v>0</v>
      </c>
    </row>
  </sheetData>
  <mergeCells count="45">
    <mergeCell ref="Q1:Z1"/>
    <mergeCell ref="S2:X2"/>
    <mergeCell ref="A3:B3"/>
    <mergeCell ref="C3:D3"/>
    <mergeCell ref="E3:J3"/>
    <mergeCell ref="K3:Z3"/>
    <mergeCell ref="S4:Z4"/>
    <mergeCell ref="L5:L8"/>
    <mergeCell ref="M5:R5"/>
    <mergeCell ref="S5:T5"/>
    <mergeCell ref="U5:V5"/>
    <mergeCell ref="A4:A8"/>
    <mergeCell ref="B4:B8"/>
    <mergeCell ref="C4:J7"/>
    <mergeCell ref="K4:K8"/>
    <mergeCell ref="L4:R4"/>
    <mergeCell ref="C10:J10"/>
    <mergeCell ref="W5:X5"/>
    <mergeCell ref="Y5:Z5"/>
    <mergeCell ref="M6:P6"/>
    <mergeCell ref="Q6:Q8"/>
    <mergeCell ref="R6:R8"/>
    <mergeCell ref="S6:S8"/>
    <mergeCell ref="T6:T8"/>
    <mergeCell ref="U6:U8"/>
    <mergeCell ref="V6:V8"/>
    <mergeCell ref="W6:W8"/>
    <mergeCell ref="X6:X8"/>
    <mergeCell ref="Y6:Y8"/>
    <mergeCell ref="Z6:Z8"/>
    <mergeCell ref="M7:M8"/>
    <mergeCell ref="N7:P7"/>
    <mergeCell ref="A77:L77"/>
    <mergeCell ref="M77:M82"/>
    <mergeCell ref="A80:L80"/>
    <mergeCell ref="N77:Q77"/>
    <mergeCell ref="A78:L78"/>
    <mergeCell ref="N78:Q78"/>
    <mergeCell ref="A79:L79"/>
    <mergeCell ref="N79:Q79"/>
    <mergeCell ref="N80:Q80"/>
    <mergeCell ref="A81:L81"/>
    <mergeCell ref="N81:Q81"/>
    <mergeCell ref="A82:L82"/>
    <mergeCell ref="N82:Q82"/>
  </mergeCells>
  <pageMargins left="0" right="0" top="0" bottom="0" header="0" footer="0"/>
  <pageSetup paperSize="9" scale="4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5"/>
  <sheetViews>
    <sheetView view="pageBreakPreview" zoomScale="85" zoomScaleSheetLayoutView="85" workbookViewId="0">
      <pane xSplit="1" ySplit="11" topLeftCell="B66" activePane="bottomRight" state="frozen"/>
      <selection pane="topRight" activeCell="B1" sqref="B1"/>
      <selection pane="bottomLeft" activeCell="A12" sqref="A12"/>
      <selection pane="bottomRight" activeCell="N74" sqref="N74"/>
    </sheetView>
  </sheetViews>
  <sheetFormatPr defaultColWidth="9.109375" defaultRowHeight="14.4" x14ac:dyDescent="0.3"/>
  <cols>
    <col min="1" max="1" width="12.88671875" style="3" customWidth="1"/>
    <col min="2" max="2" width="55.5546875" style="1" customWidth="1"/>
    <col min="3" max="10" width="3.6640625" style="1" customWidth="1"/>
    <col min="11" max="11" width="5.88671875" style="33" customWidth="1"/>
    <col min="12" max="12" width="4.6640625" style="33" customWidth="1"/>
    <col min="13" max="18" width="7.33203125" style="1" customWidth="1"/>
    <col min="19" max="26" width="7.5546875" style="1" customWidth="1"/>
    <col min="27" max="16384" width="9.109375" style="1"/>
  </cols>
  <sheetData>
    <row r="1" spans="1:26" x14ac:dyDescent="0.3">
      <c r="Q1" s="229"/>
      <c r="R1" s="229"/>
      <c r="S1" s="229"/>
      <c r="T1" s="229"/>
      <c r="U1" s="229"/>
      <c r="V1" s="229"/>
      <c r="W1" s="229"/>
      <c r="X1" s="229"/>
      <c r="Y1" s="229"/>
      <c r="Z1" s="229"/>
    </row>
    <row r="2" spans="1:26" x14ac:dyDescent="0.3">
      <c r="S2" s="229"/>
      <c r="T2" s="229"/>
      <c r="U2" s="229"/>
      <c r="V2" s="229"/>
      <c r="W2" s="229"/>
      <c r="X2" s="229"/>
      <c r="Y2" s="43"/>
      <c r="Z2"/>
    </row>
    <row r="3" spans="1:26" ht="22.5" customHeight="1" thickBot="1" x14ac:dyDescent="0.4">
      <c r="A3" s="230" t="s">
        <v>106</v>
      </c>
      <c r="B3" s="230"/>
      <c r="C3" s="231">
        <v>2020</v>
      </c>
      <c r="D3" s="231"/>
      <c r="E3" s="232" t="s">
        <v>105</v>
      </c>
      <c r="F3" s="232"/>
      <c r="G3" s="232"/>
      <c r="H3" s="232"/>
      <c r="I3" s="232"/>
      <c r="J3" s="232"/>
      <c r="K3" s="233" t="s">
        <v>170</v>
      </c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</row>
    <row r="4" spans="1:26" s="4" customFormat="1" ht="37.5" customHeight="1" x14ac:dyDescent="0.3">
      <c r="A4" s="206" t="s">
        <v>0</v>
      </c>
      <c r="B4" s="209" t="s">
        <v>148</v>
      </c>
      <c r="C4" s="211" t="s">
        <v>1</v>
      </c>
      <c r="D4" s="212"/>
      <c r="E4" s="212"/>
      <c r="F4" s="212"/>
      <c r="G4" s="212"/>
      <c r="H4" s="212"/>
      <c r="I4" s="212"/>
      <c r="J4" s="212"/>
      <c r="K4" s="217" t="s">
        <v>153</v>
      </c>
      <c r="L4" s="218"/>
      <c r="M4" s="219"/>
      <c r="N4" s="219"/>
      <c r="O4" s="219"/>
      <c r="P4" s="219"/>
      <c r="Q4" s="219"/>
      <c r="R4" s="220"/>
      <c r="S4" s="221" t="s">
        <v>186</v>
      </c>
      <c r="T4" s="222"/>
      <c r="U4" s="222"/>
      <c r="V4" s="222"/>
      <c r="W4" s="222"/>
      <c r="X4" s="222"/>
      <c r="Y4" s="222"/>
      <c r="Z4" s="223"/>
    </row>
    <row r="5" spans="1:26" s="4" customFormat="1" ht="27.75" customHeight="1" x14ac:dyDescent="0.3">
      <c r="A5" s="207"/>
      <c r="B5" s="210"/>
      <c r="C5" s="213"/>
      <c r="D5" s="214"/>
      <c r="E5" s="214"/>
      <c r="F5" s="214"/>
      <c r="G5" s="214"/>
      <c r="H5" s="214"/>
      <c r="I5" s="214"/>
      <c r="J5" s="214"/>
      <c r="K5" s="203"/>
      <c r="L5" s="224" t="s">
        <v>154</v>
      </c>
      <c r="M5" s="226" t="s">
        <v>145</v>
      </c>
      <c r="N5" s="227"/>
      <c r="O5" s="227"/>
      <c r="P5" s="227"/>
      <c r="Q5" s="227"/>
      <c r="R5" s="228"/>
      <c r="S5" s="192" t="s">
        <v>3</v>
      </c>
      <c r="T5" s="192"/>
      <c r="U5" s="192" t="s">
        <v>2</v>
      </c>
      <c r="V5" s="192"/>
      <c r="W5" s="192" t="s">
        <v>4</v>
      </c>
      <c r="X5" s="192"/>
      <c r="Y5" s="192" t="s">
        <v>5</v>
      </c>
      <c r="Z5" s="193"/>
    </row>
    <row r="6" spans="1:26" s="4" customFormat="1" ht="28.5" customHeight="1" x14ac:dyDescent="0.3">
      <c r="A6" s="208"/>
      <c r="B6" s="194"/>
      <c r="C6" s="213"/>
      <c r="D6" s="214"/>
      <c r="E6" s="214"/>
      <c r="F6" s="214"/>
      <c r="G6" s="214"/>
      <c r="H6" s="214"/>
      <c r="I6" s="214"/>
      <c r="J6" s="214"/>
      <c r="K6" s="203"/>
      <c r="L6" s="224"/>
      <c r="M6" s="194" t="s">
        <v>146</v>
      </c>
      <c r="N6" s="195"/>
      <c r="O6" s="195"/>
      <c r="P6" s="195"/>
      <c r="Q6" s="196" t="s">
        <v>144</v>
      </c>
      <c r="R6" s="196" t="s">
        <v>151</v>
      </c>
      <c r="S6" s="201" t="s">
        <v>76</v>
      </c>
      <c r="T6" s="201" t="s">
        <v>77</v>
      </c>
      <c r="U6" s="201" t="s">
        <v>155</v>
      </c>
      <c r="V6" s="201" t="s">
        <v>163</v>
      </c>
      <c r="W6" s="201" t="s">
        <v>133</v>
      </c>
      <c r="X6" s="201" t="s">
        <v>156</v>
      </c>
      <c r="Y6" s="201" t="s">
        <v>164</v>
      </c>
      <c r="Z6" s="202" t="s">
        <v>165</v>
      </c>
    </row>
    <row r="7" spans="1:26" s="4" customFormat="1" ht="33.75" customHeight="1" x14ac:dyDescent="0.3">
      <c r="A7" s="208"/>
      <c r="B7" s="194"/>
      <c r="C7" s="215"/>
      <c r="D7" s="216"/>
      <c r="E7" s="216"/>
      <c r="F7" s="216"/>
      <c r="G7" s="216"/>
      <c r="H7" s="216"/>
      <c r="I7" s="216"/>
      <c r="J7" s="216"/>
      <c r="K7" s="203"/>
      <c r="L7" s="224"/>
      <c r="M7" s="203" t="s">
        <v>141</v>
      </c>
      <c r="N7" s="205" t="s">
        <v>147</v>
      </c>
      <c r="O7" s="192"/>
      <c r="P7" s="192"/>
      <c r="Q7" s="176"/>
      <c r="R7" s="236"/>
      <c r="S7" s="201"/>
      <c r="T7" s="201"/>
      <c r="U7" s="201"/>
      <c r="V7" s="201"/>
      <c r="W7" s="201"/>
      <c r="X7" s="201"/>
      <c r="Y7" s="201"/>
      <c r="Z7" s="202"/>
    </row>
    <row r="8" spans="1:26" s="4" customFormat="1" ht="111" customHeight="1" x14ac:dyDescent="0.3">
      <c r="A8" s="208"/>
      <c r="B8" s="194"/>
      <c r="C8" s="5" t="s">
        <v>97</v>
      </c>
      <c r="D8" s="5" t="s">
        <v>98</v>
      </c>
      <c r="E8" s="5" t="s">
        <v>99</v>
      </c>
      <c r="F8" s="5" t="s">
        <v>100</v>
      </c>
      <c r="G8" s="5" t="s">
        <v>101</v>
      </c>
      <c r="H8" s="5" t="s">
        <v>102</v>
      </c>
      <c r="I8" s="5" t="s">
        <v>103</v>
      </c>
      <c r="J8" s="31" t="s">
        <v>104</v>
      </c>
      <c r="K8" s="203"/>
      <c r="L8" s="225"/>
      <c r="M8" s="204"/>
      <c r="N8" s="5" t="s">
        <v>142</v>
      </c>
      <c r="O8" s="5" t="s">
        <v>143</v>
      </c>
      <c r="P8" s="5" t="s">
        <v>152</v>
      </c>
      <c r="Q8" s="197"/>
      <c r="R8" s="237"/>
      <c r="S8" s="201"/>
      <c r="T8" s="201"/>
      <c r="U8" s="201"/>
      <c r="V8" s="201"/>
      <c r="W8" s="201"/>
      <c r="X8" s="201"/>
      <c r="Y8" s="201"/>
      <c r="Z8" s="202"/>
    </row>
    <row r="9" spans="1:26" s="4" customFormat="1" hidden="1" x14ac:dyDescent="0.3">
      <c r="A9" s="6">
        <v>1</v>
      </c>
      <c r="B9" s="7">
        <v>2</v>
      </c>
      <c r="C9" s="7"/>
      <c r="D9" s="7"/>
      <c r="E9" s="7"/>
      <c r="F9" s="7"/>
      <c r="G9" s="7"/>
      <c r="H9" s="7"/>
      <c r="I9" s="7"/>
      <c r="J9" s="7"/>
      <c r="K9" s="32"/>
      <c r="L9" s="7"/>
      <c r="M9" s="7">
        <v>5</v>
      </c>
      <c r="N9" s="7">
        <v>6</v>
      </c>
      <c r="O9" s="7">
        <v>7</v>
      </c>
      <c r="P9" s="7">
        <v>8</v>
      </c>
      <c r="Q9" s="7"/>
      <c r="R9" s="7"/>
      <c r="S9" s="7">
        <v>17</v>
      </c>
      <c r="T9" s="7">
        <v>22</v>
      </c>
      <c r="U9" s="7">
        <v>15</v>
      </c>
      <c r="V9" s="7">
        <v>17</v>
      </c>
      <c r="W9" s="7">
        <v>13</v>
      </c>
      <c r="X9" s="7">
        <v>19</v>
      </c>
      <c r="Y9" s="7">
        <v>13</v>
      </c>
      <c r="Z9" s="8">
        <v>9</v>
      </c>
    </row>
    <row r="10" spans="1:26" s="4" customFormat="1" ht="16.5" customHeight="1" x14ac:dyDescent="0.3">
      <c r="A10" s="6">
        <v>1</v>
      </c>
      <c r="B10" s="7">
        <v>2</v>
      </c>
      <c r="C10" s="190">
        <v>3</v>
      </c>
      <c r="D10" s="191"/>
      <c r="E10" s="191"/>
      <c r="F10" s="191"/>
      <c r="G10" s="191"/>
      <c r="H10" s="191"/>
      <c r="I10" s="191"/>
      <c r="J10" s="191"/>
      <c r="K10" s="7">
        <v>4</v>
      </c>
      <c r="L10" s="35">
        <v>5</v>
      </c>
      <c r="M10" s="7">
        <v>6</v>
      </c>
      <c r="N10" s="7">
        <v>7</v>
      </c>
      <c r="O10" s="7">
        <v>8</v>
      </c>
      <c r="P10" s="7">
        <v>9</v>
      </c>
      <c r="Q10" s="7">
        <v>10</v>
      </c>
      <c r="R10" s="7"/>
      <c r="S10" s="7">
        <v>12</v>
      </c>
      <c r="T10" s="7">
        <v>13</v>
      </c>
      <c r="U10" s="7">
        <v>14</v>
      </c>
      <c r="V10" s="7">
        <v>15</v>
      </c>
      <c r="W10" s="7">
        <v>16</v>
      </c>
      <c r="X10" s="7">
        <v>17</v>
      </c>
      <c r="Y10" s="7">
        <v>18</v>
      </c>
      <c r="Z10" s="7">
        <v>19</v>
      </c>
    </row>
    <row r="11" spans="1:26" s="12" customFormat="1" ht="19.5" customHeight="1" x14ac:dyDescent="0.3">
      <c r="A11" s="19" t="s">
        <v>6</v>
      </c>
      <c r="B11" s="10" t="s">
        <v>139</v>
      </c>
      <c r="C11" s="10"/>
      <c r="D11" s="10"/>
      <c r="E11" s="10"/>
      <c r="F11" s="10"/>
      <c r="G11" s="10"/>
      <c r="H11" s="10"/>
      <c r="I11" s="10"/>
      <c r="J11" s="10"/>
      <c r="K11" s="11">
        <f>SUM(K13:K27)+R11</f>
        <v>1476</v>
      </c>
      <c r="L11" s="11">
        <f t="shared" ref="L11:Q11" si="0">SUM(L13:L27)</f>
        <v>0</v>
      </c>
      <c r="M11" s="11">
        <f t="shared" si="0"/>
        <v>1404</v>
      </c>
      <c r="N11" s="11">
        <f t="shared" si="0"/>
        <v>824</v>
      </c>
      <c r="O11" s="11">
        <f t="shared" si="0"/>
        <v>580</v>
      </c>
      <c r="P11" s="11">
        <f t="shared" si="0"/>
        <v>0</v>
      </c>
      <c r="Q11" s="11">
        <f t="shared" si="0"/>
        <v>0</v>
      </c>
      <c r="R11" s="11">
        <v>72</v>
      </c>
      <c r="S11" s="2">
        <f t="shared" ref="S11:Z11" si="1">S9*36</f>
        <v>612</v>
      </c>
      <c r="T11" s="2">
        <f t="shared" si="1"/>
        <v>792</v>
      </c>
      <c r="U11" s="2">
        <f t="shared" si="1"/>
        <v>540</v>
      </c>
      <c r="V11" s="2">
        <v>612</v>
      </c>
      <c r="W11" s="2">
        <f t="shared" si="1"/>
        <v>468</v>
      </c>
      <c r="X11" s="2">
        <f t="shared" si="1"/>
        <v>684</v>
      </c>
      <c r="Y11" s="2">
        <f t="shared" si="1"/>
        <v>468</v>
      </c>
      <c r="Z11" s="2">
        <f t="shared" si="1"/>
        <v>324</v>
      </c>
    </row>
    <row r="12" spans="1:26" s="12" customFormat="1" ht="19.5" customHeight="1" x14ac:dyDescent="0.3">
      <c r="B12" s="61" t="s">
        <v>175</v>
      </c>
      <c r="C12" s="10"/>
      <c r="D12" s="10"/>
      <c r="E12" s="10"/>
      <c r="F12" s="10"/>
      <c r="G12" s="10"/>
      <c r="H12" s="10"/>
      <c r="I12" s="10"/>
      <c r="J12" s="10"/>
      <c r="K12" s="11"/>
      <c r="L12" s="11"/>
      <c r="M12" s="11"/>
      <c r="N12" s="11"/>
      <c r="O12" s="11"/>
      <c r="P12" s="11"/>
      <c r="Q12" s="11"/>
      <c r="R12" s="11"/>
      <c r="S12" s="2"/>
      <c r="T12" s="2"/>
      <c r="U12" s="2"/>
      <c r="V12" s="2"/>
      <c r="W12" s="2"/>
      <c r="X12" s="2"/>
      <c r="Y12" s="2"/>
      <c r="Z12" s="44"/>
    </row>
    <row r="13" spans="1:26" s="4" customFormat="1" ht="15.75" customHeight="1" x14ac:dyDescent="0.3">
      <c r="A13" s="59" t="s">
        <v>80</v>
      </c>
      <c r="B13" s="36" t="s">
        <v>93</v>
      </c>
      <c r="C13" s="67"/>
      <c r="D13" s="67" t="s">
        <v>72</v>
      </c>
      <c r="E13" s="66"/>
      <c r="F13" s="65"/>
      <c r="G13" s="65"/>
      <c r="H13" s="65"/>
      <c r="I13" s="65"/>
      <c r="J13" s="65"/>
      <c r="K13" s="16">
        <f>SUM(S13:Z13)</f>
        <v>78</v>
      </c>
      <c r="L13" s="17">
        <v>0</v>
      </c>
      <c r="M13" s="16">
        <f>K13-L13</f>
        <v>78</v>
      </c>
      <c r="N13" s="56">
        <f>M13-O13</f>
        <v>48</v>
      </c>
      <c r="O13" s="56">
        <v>30</v>
      </c>
      <c r="P13" s="48"/>
      <c r="Q13" s="48"/>
      <c r="R13" s="48"/>
      <c r="S13" s="75">
        <v>34</v>
      </c>
      <c r="T13" s="75">
        <v>44</v>
      </c>
      <c r="U13" s="15"/>
      <c r="V13" s="15"/>
      <c r="W13" s="15"/>
      <c r="X13" s="15"/>
      <c r="Y13" s="15"/>
      <c r="Z13" s="18"/>
    </row>
    <row r="14" spans="1:26" s="4" customFormat="1" ht="15.75" customHeight="1" x14ac:dyDescent="0.3">
      <c r="A14" s="59" t="s">
        <v>81</v>
      </c>
      <c r="B14" s="36" t="s">
        <v>94</v>
      </c>
      <c r="C14" s="67"/>
      <c r="D14" s="68" t="s">
        <v>61</v>
      </c>
      <c r="E14" s="66"/>
      <c r="F14" s="65"/>
      <c r="G14" s="65"/>
      <c r="H14" s="65"/>
      <c r="I14" s="65"/>
      <c r="J14" s="65"/>
      <c r="K14" s="16">
        <f t="shared" ref="K14:K27" si="2">SUM(S14:Z14)</f>
        <v>117</v>
      </c>
      <c r="L14" s="17">
        <v>0</v>
      </c>
      <c r="M14" s="16">
        <f t="shared" ref="M14:M25" si="3">K14-L14</f>
        <v>117</v>
      </c>
      <c r="N14" s="56">
        <f>M14-O14</f>
        <v>117</v>
      </c>
      <c r="O14" s="56">
        <v>0</v>
      </c>
      <c r="P14" s="48"/>
      <c r="Q14" s="48"/>
      <c r="R14" s="48"/>
      <c r="S14" s="75">
        <v>51</v>
      </c>
      <c r="T14" s="75">
        <v>66</v>
      </c>
      <c r="U14" s="15"/>
      <c r="V14" s="15"/>
      <c r="W14" s="15"/>
      <c r="X14" s="15"/>
      <c r="Y14" s="15"/>
      <c r="Z14" s="18"/>
    </row>
    <row r="15" spans="1:26" s="4" customFormat="1" ht="15.75" customHeight="1" x14ac:dyDescent="0.3">
      <c r="A15" s="59" t="s">
        <v>82</v>
      </c>
      <c r="B15" s="36" t="s">
        <v>13</v>
      </c>
      <c r="C15" s="67"/>
      <c r="D15" s="68" t="s">
        <v>61</v>
      </c>
      <c r="E15" s="65"/>
      <c r="F15" s="65"/>
      <c r="G15" s="65"/>
      <c r="H15" s="65"/>
      <c r="I15" s="65"/>
      <c r="J15" s="65"/>
      <c r="K15" s="16">
        <f t="shared" si="2"/>
        <v>117</v>
      </c>
      <c r="L15" s="17">
        <v>0</v>
      </c>
      <c r="M15" s="16">
        <f t="shared" si="3"/>
        <v>117</v>
      </c>
      <c r="N15" s="56">
        <v>0</v>
      </c>
      <c r="O15" s="56">
        <v>117</v>
      </c>
      <c r="P15" s="48"/>
      <c r="Q15" s="48"/>
      <c r="R15" s="48"/>
      <c r="S15" s="75">
        <v>51</v>
      </c>
      <c r="T15" s="75">
        <v>66</v>
      </c>
      <c r="U15" s="15"/>
      <c r="V15" s="15"/>
      <c r="W15" s="15"/>
      <c r="X15" s="15"/>
      <c r="Y15" s="15"/>
      <c r="Z15" s="18"/>
    </row>
    <row r="16" spans="1:26" s="4" customFormat="1" ht="18" customHeight="1" x14ac:dyDescent="0.3">
      <c r="A16" s="59" t="s">
        <v>83</v>
      </c>
      <c r="B16" s="36" t="s">
        <v>18</v>
      </c>
      <c r="C16" s="67"/>
      <c r="D16" s="67" t="s">
        <v>72</v>
      </c>
      <c r="E16" s="65"/>
      <c r="F16" s="65"/>
      <c r="G16" s="65"/>
      <c r="H16" s="65"/>
      <c r="I16" s="65"/>
      <c r="J16" s="65"/>
      <c r="K16" s="16">
        <f t="shared" si="2"/>
        <v>251</v>
      </c>
      <c r="L16" s="17">
        <v>0</v>
      </c>
      <c r="M16" s="16">
        <f t="shared" si="3"/>
        <v>251</v>
      </c>
      <c r="N16" s="56">
        <f t="shared" ref="N16:N27" si="4">M16-O16</f>
        <v>148</v>
      </c>
      <c r="O16" s="56">
        <v>103</v>
      </c>
      <c r="P16" s="48"/>
      <c r="Q16" s="48"/>
      <c r="R16" s="48"/>
      <c r="S16" s="75">
        <v>119</v>
      </c>
      <c r="T16" s="75">
        <v>132</v>
      </c>
      <c r="U16" s="15"/>
      <c r="V16" s="15"/>
      <c r="W16" s="15"/>
      <c r="X16" s="15"/>
      <c r="Y16" s="15"/>
      <c r="Z16" s="18"/>
    </row>
    <row r="17" spans="1:26" s="4" customFormat="1" ht="15.75" customHeight="1" x14ac:dyDescent="0.3">
      <c r="A17" s="59" t="s">
        <v>84</v>
      </c>
      <c r="B17" s="36" t="s">
        <v>11</v>
      </c>
      <c r="C17" s="67"/>
      <c r="D17" s="67" t="s">
        <v>61</v>
      </c>
      <c r="E17" s="65"/>
      <c r="F17" s="65"/>
      <c r="G17" s="65"/>
      <c r="H17" s="65"/>
      <c r="I17" s="65"/>
      <c r="J17" s="65"/>
      <c r="K17" s="16">
        <f t="shared" si="2"/>
        <v>117</v>
      </c>
      <c r="L17" s="17">
        <v>0</v>
      </c>
      <c r="M17" s="16">
        <f t="shared" si="3"/>
        <v>117</v>
      </c>
      <c r="N17" s="56">
        <f t="shared" si="4"/>
        <v>117</v>
      </c>
      <c r="O17" s="56">
        <v>0</v>
      </c>
      <c r="P17" s="48"/>
      <c r="Q17" s="48"/>
      <c r="R17" s="48"/>
      <c r="S17" s="75">
        <v>51</v>
      </c>
      <c r="T17" s="75">
        <v>66</v>
      </c>
      <c r="U17" s="15"/>
      <c r="V17" s="15"/>
      <c r="W17" s="15"/>
      <c r="X17" s="15"/>
      <c r="Y17" s="15"/>
      <c r="Z17" s="18"/>
    </row>
    <row r="18" spans="1:26" s="4" customFormat="1" ht="15.75" customHeight="1" x14ac:dyDescent="0.3">
      <c r="A18" s="59" t="s">
        <v>85</v>
      </c>
      <c r="B18" s="36" t="s">
        <v>179</v>
      </c>
      <c r="C18" s="67"/>
      <c r="D18" s="64" t="s">
        <v>71</v>
      </c>
      <c r="E18" s="62"/>
      <c r="F18" s="65"/>
      <c r="G18" s="65"/>
      <c r="H18" s="65"/>
      <c r="I18" s="65"/>
      <c r="J18" s="65"/>
      <c r="K18" s="16">
        <f t="shared" si="2"/>
        <v>117</v>
      </c>
      <c r="L18" s="17">
        <v>0</v>
      </c>
      <c r="M18" s="16">
        <f t="shared" si="3"/>
        <v>117</v>
      </c>
      <c r="N18" s="56">
        <v>0</v>
      </c>
      <c r="O18" s="56">
        <v>117</v>
      </c>
      <c r="P18" s="48"/>
      <c r="Q18" s="48"/>
      <c r="R18" s="48"/>
      <c r="S18" s="75">
        <v>51</v>
      </c>
      <c r="T18" s="75">
        <v>66</v>
      </c>
      <c r="U18" s="15"/>
      <c r="V18" s="15"/>
      <c r="W18" s="15"/>
      <c r="X18" s="15"/>
      <c r="Y18" s="15"/>
      <c r="Z18" s="18"/>
    </row>
    <row r="19" spans="1:26" s="4" customFormat="1" ht="15.75" customHeight="1" x14ac:dyDescent="0.3">
      <c r="A19" s="59" t="s">
        <v>86</v>
      </c>
      <c r="B19" s="36" t="s">
        <v>59</v>
      </c>
      <c r="C19" s="67"/>
      <c r="D19" s="67" t="s">
        <v>61</v>
      </c>
      <c r="E19" s="65"/>
      <c r="F19" s="65"/>
      <c r="G19" s="65"/>
      <c r="H19" s="65"/>
      <c r="I19" s="65"/>
      <c r="J19" s="65"/>
      <c r="K19" s="16">
        <f t="shared" si="2"/>
        <v>70</v>
      </c>
      <c r="L19" s="17">
        <v>0</v>
      </c>
      <c r="M19" s="16">
        <f t="shared" si="3"/>
        <v>70</v>
      </c>
      <c r="N19" s="56">
        <f t="shared" si="4"/>
        <v>56</v>
      </c>
      <c r="O19" s="56">
        <v>14</v>
      </c>
      <c r="P19" s="48"/>
      <c r="Q19" s="48"/>
      <c r="R19" s="48"/>
      <c r="S19" s="75">
        <v>30</v>
      </c>
      <c r="T19" s="75">
        <v>40</v>
      </c>
      <c r="U19" s="15"/>
      <c r="V19" s="15"/>
      <c r="W19" s="15"/>
      <c r="X19" s="15"/>
      <c r="Y19" s="15"/>
      <c r="Z19" s="18"/>
    </row>
    <row r="20" spans="1:26" s="4" customFormat="1" ht="15.75" customHeight="1" x14ac:dyDescent="0.3">
      <c r="A20" s="59" t="s">
        <v>180</v>
      </c>
      <c r="B20" s="36" t="s">
        <v>159</v>
      </c>
      <c r="C20" s="67"/>
      <c r="D20" s="67" t="s">
        <v>61</v>
      </c>
      <c r="E20" s="65"/>
      <c r="F20" s="65"/>
      <c r="G20" s="65"/>
      <c r="H20" s="65"/>
      <c r="I20" s="65"/>
      <c r="J20" s="65"/>
      <c r="K20" s="16">
        <f t="shared" si="2"/>
        <v>36</v>
      </c>
      <c r="L20" s="17">
        <v>0</v>
      </c>
      <c r="M20" s="16">
        <f t="shared" si="3"/>
        <v>36</v>
      </c>
      <c r="N20" s="56">
        <v>36</v>
      </c>
      <c r="O20" s="56">
        <v>0</v>
      </c>
      <c r="P20" s="48"/>
      <c r="Q20" s="48"/>
      <c r="R20" s="48"/>
      <c r="S20" s="75"/>
      <c r="T20" s="75">
        <v>36</v>
      </c>
      <c r="U20" s="15"/>
      <c r="V20" s="15"/>
      <c r="W20" s="15"/>
      <c r="X20" s="15"/>
      <c r="Y20" s="15"/>
      <c r="Z20" s="18"/>
    </row>
    <row r="21" spans="1:26" s="4" customFormat="1" ht="31.5" customHeight="1" x14ac:dyDescent="0.3">
      <c r="A21" s="60"/>
      <c r="B21" s="58" t="s">
        <v>184</v>
      </c>
      <c r="C21" s="64"/>
      <c r="D21" s="64"/>
      <c r="E21" s="66"/>
      <c r="F21" s="66"/>
      <c r="G21" s="66"/>
      <c r="H21" s="66"/>
      <c r="I21" s="66"/>
      <c r="J21" s="66"/>
      <c r="K21" s="16"/>
      <c r="L21" s="37"/>
      <c r="M21" s="16"/>
      <c r="N21" s="55"/>
      <c r="O21" s="55"/>
      <c r="P21" s="37"/>
      <c r="Q21" s="37"/>
      <c r="R21" s="37"/>
      <c r="S21" s="55"/>
      <c r="T21" s="55"/>
      <c r="U21" s="15"/>
      <c r="V21" s="15"/>
      <c r="W21" s="15"/>
      <c r="X21" s="15"/>
      <c r="Y21" s="15"/>
      <c r="Z21" s="18"/>
    </row>
    <row r="22" spans="1:26" s="4" customFormat="1" ht="15.75" customHeight="1" x14ac:dyDescent="0.3">
      <c r="A22" s="59" t="s">
        <v>181</v>
      </c>
      <c r="B22" s="57" t="s">
        <v>182</v>
      </c>
      <c r="C22" s="69"/>
      <c r="D22" s="68" t="s">
        <v>61</v>
      </c>
      <c r="E22" s="65"/>
      <c r="F22" s="65"/>
      <c r="G22" s="65"/>
      <c r="H22" s="65"/>
      <c r="I22" s="65"/>
      <c r="J22" s="65"/>
      <c r="K22" s="16">
        <f t="shared" si="2"/>
        <v>51</v>
      </c>
      <c r="L22" s="17">
        <v>0</v>
      </c>
      <c r="M22" s="16">
        <f t="shared" si="3"/>
        <v>51</v>
      </c>
      <c r="N22" s="56">
        <v>51</v>
      </c>
      <c r="O22" s="56">
        <v>0</v>
      </c>
      <c r="P22" s="48"/>
      <c r="Q22" s="48"/>
      <c r="R22" s="48"/>
      <c r="S22" s="75">
        <v>17</v>
      </c>
      <c r="T22" s="75">
        <v>34</v>
      </c>
      <c r="U22" s="15"/>
      <c r="V22" s="15"/>
      <c r="W22" s="15"/>
      <c r="X22" s="15"/>
      <c r="Y22" s="15"/>
      <c r="Z22" s="18"/>
    </row>
    <row r="23" spans="1:26" s="4" customFormat="1" ht="15.75" customHeight="1" x14ac:dyDescent="0.3">
      <c r="A23" s="59" t="s">
        <v>87</v>
      </c>
      <c r="B23" s="36" t="s">
        <v>89</v>
      </c>
      <c r="C23" s="67"/>
      <c r="D23" s="68" t="s">
        <v>61</v>
      </c>
      <c r="E23" s="65"/>
      <c r="F23" s="65"/>
      <c r="G23" s="65"/>
      <c r="H23" s="65"/>
      <c r="I23" s="65"/>
      <c r="J23" s="65"/>
      <c r="K23" s="16">
        <f t="shared" si="2"/>
        <v>139</v>
      </c>
      <c r="L23" s="17">
        <v>0</v>
      </c>
      <c r="M23" s="16">
        <f t="shared" si="3"/>
        <v>139</v>
      </c>
      <c r="N23" s="56">
        <f>M23-O23</f>
        <v>59</v>
      </c>
      <c r="O23" s="56">
        <v>80</v>
      </c>
      <c r="P23" s="48"/>
      <c r="Q23" s="48"/>
      <c r="R23" s="48"/>
      <c r="S23" s="75">
        <v>51</v>
      </c>
      <c r="T23" s="75">
        <v>88</v>
      </c>
      <c r="U23" s="15"/>
      <c r="V23" s="15"/>
      <c r="W23" s="15"/>
      <c r="X23" s="15"/>
      <c r="Y23" s="15"/>
      <c r="Z23" s="18"/>
    </row>
    <row r="24" spans="1:26" s="4" customFormat="1" ht="15.75" customHeight="1" x14ac:dyDescent="0.3">
      <c r="A24" s="59" t="s">
        <v>88</v>
      </c>
      <c r="B24" s="36" t="s">
        <v>60</v>
      </c>
      <c r="C24" s="67"/>
      <c r="D24" s="67" t="s">
        <v>72</v>
      </c>
      <c r="E24" s="65"/>
      <c r="F24" s="65"/>
      <c r="G24" s="65"/>
      <c r="H24" s="65"/>
      <c r="I24" s="65"/>
      <c r="J24" s="65"/>
      <c r="K24" s="16">
        <f t="shared" si="2"/>
        <v>155</v>
      </c>
      <c r="L24" s="17">
        <v>0</v>
      </c>
      <c r="M24" s="16">
        <f t="shared" si="3"/>
        <v>155</v>
      </c>
      <c r="N24" s="56">
        <f>M24-O24</f>
        <v>105</v>
      </c>
      <c r="O24" s="56">
        <v>50</v>
      </c>
      <c r="P24" s="48"/>
      <c r="Q24" s="48"/>
      <c r="R24" s="48"/>
      <c r="S24" s="75">
        <v>85</v>
      </c>
      <c r="T24" s="75">
        <v>70</v>
      </c>
      <c r="U24" s="15"/>
      <c r="V24" s="15"/>
      <c r="W24" s="15"/>
      <c r="X24" s="15"/>
      <c r="Y24" s="15"/>
      <c r="Z24" s="18"/>
    </row>
    <row r="25" spans="1:26" s="4" customFormat="1" ht="15.75" customHeight="1" x14ac:dyDescent="0.3">
      <c r="A25" s="59" t="s">
        <v>91</v>
      </c>
      <c r="B25" s="36" t="s">
        <v>58</v>
      </c>
      <c r="C25" s="67"/>
      <c r="D25" s="68" t="s">
        <v>61</v>
      </c>
      <c r="E25" s="66"/>
      <c r="F25" s="65"/>
      <c r="G25" s="65"/>
      <c r="H25" s="65"/>
      <c r="I25" s="65"/>
      <c r="J25" s="65"/>
      <c r="K25" s="16">
        <f t="shared" si="2"/>
        <v>117</v>
      </c>
      <c r="L25" s="17">
        <v>0</v>
      </c>
      <c r="M25" s="16">
        <f t="shared" si="3"/>
        <v>117</v>
      </c>
      <c r="N25" s="56">
        <f t="shared" si="4"/>
        <v>77</v>
      </c>
      <c r="O25" s="56">
        <v>40</v>
      </c>
      <c r="P25" s="48"/>
      <c r="Q25" s="48"/>
      <c r="R25" s="48"/>
      <c r="S25" s="75">
        <v>51</v>
      </c>
      <c r="T25" s="75">
        <v>66</v>
      </c>
      <c r="U25" s="15"/>
      <c r="V25" s="15"/>
      <c r="W25" s="15"/>
      <c r="X25" s="15"/>
      <c r="Y25" s="15"/>
      <c r="Z25" s="18"/>
    </row>
    <row r="26" spans="1:26" s="4" customFormat="1" ht="15.75" customHeight="1" x14ac:dyDescent="0.3">
      <c r="A26" s="59"/>
      <c r="B26" s="58" t="s">
        <v>185</v>
      </c>
      <c r="C26" s="67"/>
      <c r="D26" s="68"/>
      <c r="E26" s="65"/>
      <c r="F26" s="65"/>
      <c r="G26" s="65"/>
      <c r="H26" s="65"/>
      <c r="I26" s="65"/>
      <c r="J26" s="65"/>
      <c r="K26" s="16"/>
      <c r="L26" s="17"/>
      <c r="M26" s="16"/>
      <c r="N26" s="56"/>
      <c r="O26" s="56"/>
      <c r="P26" s="48"/>
      <c r="Q26" s="48"/>
      <c r="R26" s="48"/>
      <c r="S26" s="75"/>
      <c r="T26" s="75"/>
      <c r="U26" s="15"/>
      <c r="V26" s="15"/>
      <c r="W26" s="15"/>
      <c r="X26" s="15"/>
      <c r="Y26" s="15"/>
      <c r="Z26" s="18"/>
    </row>
    <row r="27" spans="1:26" s="4" customFormat="1" ht="15.75" customHeight="1" x14ac:dyDescent="0.3">
      <c r="A27" s="59" t="s">
        <v>183</v>
      </c>
      <c r="B27" s="36" t="s">
        <v>95</v>
      </c>
      <c r="C27" s="67"/>
      <c r="D27" s="67" t="s">
        <v>61</v>
      </c>
      <c r="E27" s="65"/>
      <c r="F27" s="65"/>
      <c r="G27" s="65"/>
      <c r="H27" s="65"/>
      <c r="I27" s="65"/>
      <c r="J27" s="65"/>
      <c r="K27" s="16">
        <f t="shared" si="2"/>
        <v>39</v>
      </c>
      <c r="L27" s="17">
        <v>0</v>
      </c>
      <c r="M27" s="16">
        <f>K27-L27</f>
        <v>39</v>
      </c>
      <c r="N27" s="56">
        <f t="shared" si="4"/>
        <v>10</v>
      </c>
      <c r="O27" s="56">
        <v>29</v>
      </c>
      <c r="P27" s="48"/>
      <c r="Q27" s="48"/>
      <c r="R27" s="48"/>
      <c r="S27" s="76">
        <v>21</v>
      </c>
      <c r="T27" s="76">
        <v>18</v>
      </c>
      <c r="U27" s="15"/>
      <c r="V27" s="15"/>
      <c r="W27" s="15"/>
      <c r="X27" s="15"/>
      <c r="Y27" s="15"/>
      <c r="Z27" s="18"/>
    </row>
    <row r="28" spans="1:26" s="4" customFormat="1" ht="22.5" customHeight="1" x14ac:dyDescent="0.3">
      <c r="A28" s="9" t="s">
        <v>7</v>
      </c>
      <c r="B28" s="19" t="s">
        <v>107</v>
      </c>
      <c r="C28" s="70"/>
      <c r="D28" s="70"/>
      <c r="E28" s="70"/>
      <c r="F28" s="70"/>
      <c r="G28" s="70"/>
      <c r="H28" s="70"/>
      <c r="I28" s="70"/>
      <c r="J28" s="70"/>
      <c r="K28" s="11">
        <f t="shared" ref="K28:Q28" si="5">SUM(K29:K35)</f>
        <v>612</v>
      </c>
      <c r="L28" s="11">
        <f t="shared" si="5"/>
        <v>0</v>
      </c>
      <c r="M28" s="11">
        <f t="shared" si="5"/>
        <v>612</v>
      </c>
      <c r="N28" s="11">
        <f t="shared" si="5"/>
        <v>210</v>
      </c>
      <c r="O28" s="11">
        <f t="shared" si="5"/>
        <v>402</v>
      </c>
      <c r="P28" s="11">
        <f t="shared" si="5"/>
        <v>0</v>
      </c>
      <c r="Q28" s="11">
        <f t="shared" si="5"/>
        <v>0</v>
      </c>
      <c r="R28" s="11"/>
      <c r="S28" s="2"/>
      <c r="T28" s="2"/>
      <c r="U28" s="45"/>
      <c r="V28" s="45"/>
      <c r="W28" s="45"/>
      <c r="X28" s="45"/>
      <c r="Y28" s="45"/>
      <c r="Z28" s="20"/>
    </row>
    <row r="29" spans="1:26" s="4" customFormat="1" ht="15.75" customHeight="1" x14ac:dyDescent="0.3">
      <c r="A29" s="13" t="s">
        <v>8</v>
      </c>
      <c r="B29" s="14" t="s">
        <v>9</v>
      </c>
      <c r="C29" s="65"/>
      <c r="D29" s="65"/>
      <c r="E29" s="65"/>
      <c r="F29" s="65"/>
      <c r="G29" s="65"/>
      <c r="H29" s="63" t="s">
        <v>61</v>
      </c>
      <c r="I29" s="65"/>
      <c r="J29" s="65"/>
      <c r="K29" s="16">
        <f>SUM(S29:Z29)</f>
        <v>57</v>
      </c>
      <c r="L29" s="17">
        <v>0</v>
      </c>
      <c r="M29" s="16">
        <f>K29-L29</f>
        <v>57</v>
      </c>
      <c r="N29" s="16">
        <f>M29-O29-P29</f>
        <v>47</v>
      </c>
      <c r="O29" s="16">
        <v>10</v>
      </c>
      <c r="P29" s="16"/>
      <c r="Q29" s="16"/>
      <c r="R29" s="16"/>
      <c r="S29" s="47"/>
      <c r="T29" s="47"/>
      <c r="U29" s="17"/>
      <c r="V29" s="17"/>
      <c r="W29" s="17"/>
      <c r="X29" s="17">
        <v>57</v>
      </c>
      <c r="Y29" s="17"/>
      <c r="Z29" s="21"/>
    </row>
    <row r="30" spans="1:26" s="4" customFormat="1" ht="15.75" customHeight="1" x14ac:dyDescent="0.3">
      <c r="A30" s="13" t="s">
        <v>10</v>
      </c>
      <c r="B30" s="14" t="s">
        <v>11</v>
      </c>
      <c r="C30" s="65"/>
      <c r="D30" s="65"/>
      <c r="E30" s="65"/>
      <c r="F30" s="63" t="s">
        <v>61</v>
      </c>
      <c r="G30" s="65"/>
      <c r="H30" s="65"/>
      <c r="I30" s="65"/>
      <c r="J30" s="65"/>
      <c r="K30" s="16">
        <f t="shared" ref="K30:K35" si="6">SUM(S30:Z30)</f>
        <v>48</v>
      </c>
      <c r="L30" s="17">
        <v>0</v>
      </c>
      <c r="M30" s="16">
        <f t="shared" ref="M30:M35" si="7">K30-L30</f>
        <v>48</v>
      </c>
      <c r="N30" s="16">
        <f>M30-O30-P30</f>
        <v>38</v>
      </c>
      <c r="O30" s="16">
        <v>10</v>
      </c>
      <c r="P30" s="16"/>
      <c r="Q30" s="16"/>
      <c r="R30" s="16"/>
      <c r="S30" s="47"/>
      <c r="T30" s="47"/>
      <c r="U30" s="17"/>
      <c r="V30" s="17">
        <v>48</v>
      </c>
      <c r="W30" s="17"/>
      <c r="X30" s="17"/>
      <c r="Y30" s="17"/>
      <c r="Z30" s="21"/>
    </row>
    <row r="31" spans="1:26" s="4" customFormat="1" ht="15.75" customHeight="1" x14ac:dyDescent="0.3">
      <c r="A31" s="13" t="s">
        <v>12</v>
      </c>
      <c r="B31" s="14" t="s">
        <v>108</v>
      </c>
      <c r="C31" s="65"/>
      <c r="D31" s="65"/>
      <c r="E31" s="65"/>
      <c r="F31" s="65"/>
      <c r="G31" s="65"/>
      <c r="H31" s="65"/>
      <c r="I31" s="66"/>
      <c r="J31" s="65" t="s">
        <v>61</v>
      </c>
      <c r="K31" s="16">
        <f t="shared" si="6"/>
        <v>172</v>
      </c>
      <c r="L31" s="17">
        <v>0</v>
      </c>
      <c r="M31" s="16">
        <f t="shared" si="7"/>
        <v>172</v>
      </c>
      <c r="N31" s="16">
        <f t="shared" ref="N31:N35" si="8">M31-O31-P31</f>
        <v>0</v>
      </c>
      <c r="O31" s="16">
        <v>172</v>
      </c>
      <c r="P31" s="16"/>
      <c r="Q31" s="16"/>
      <c r="R31" s="16"/>
      <c r="S31" s="47"/>
      <c r="T31" s="47"/>
      <c r="U31" s="17">
        <f>U9*2</f>
        <v>30</v>
      </c>
      <c r="V31" s="17">
        <f t="shared" ref="V31:Z31" si="9">V9*2</f>
        <v>34</v>
      </c>
      <c r="W31" s="17">
        <f t="shared" si="9"/>
        <v>26</v>
      </c>
      <c r="X31" s="17">
        <f t="shared" si="9"/>
        <v>38</v>
      </c>
      <c r="Y31" s="17">
        <f t="shared" si="9"/>
        <v>26</v>
      </c>
      <c r="Z31" s="17">
        <f t="shared" si="9"/>
        <v>18</v>
      </c>
    </row>
    <row r="32" spans="1:26" s="4" customFormat="1" ht="15.75" customHeight="1" x14ac:dyDescent="0.3">
      <c r="A32" s="13" t="s">
        <v>14</v>
      </c>
      <c r="B32" s="14" t="s">
        <v>15</v>
      </c>
      <c r="C32" s="65"/>
      <c r="D32" s="65"/>
      <c r="E32" s="65"/>
      <c r="F32" s="65"/>
      <c r="G32" s="65"/>
      <c r="H32" s="65"/>
      <c r="I32" s="65"/>
      <c r="J32" s="65" t="s">
        <v>173</v>
      </c>
      <c r="K32" s="16">
        <f t="shared" si="6"/>
        <v>172</v>
      </c>
      <c r="L32" s="17">
        <v>0</v>
      </c>
      <c r="M32" s="16">
        <f t="shared" si="7"/>
        <v>172</v>
      </c>
      <c r="N32" s="16">
        <f t="shared" si="8"/>
        <v>0</v>
      </c>
      <c r="O32" s="16">
        <v>172</v>
      </c>
      <c r="P32" s="16"/>
      <c r="Q32" s="16"/>
      <c r="R32" s="16"/>
      <c r="S32" s="47"/>
      <c r="T32" s="47"/>
      <c r="U32" s="17">
        <f>U9*2</f>
        <v>30</v>
      </c>
      <c r="V32" s="17">
        <f t="shared" ref="V32:Z32" si="10">V9*2</f>
        <v>34</v>
      </c>
      <c r="W32" s="17">
        <f t="shared" si="10"/>
        <v>26</v>
      </c>
      <c r="X32" s="17">
        <f t="shared" si="10"/>
        <v>38</v>
      </c>
      <c r="Y32" s="17">
        <f t="shared" si="10"/>
        <v>26</v>
      </c>
      <c r="Z32" s="17">
        <f t="shared" si="10"/>
        <v>18</v>
      </c>
    </row>
    <row r="33" spans="1:26" s="4" customFormat="1" ht="15.75" customHeight="1" x14ac:dyDescent="0.3">
      <c r="A33" s="13" t="s">
        <v>73</v>
      </c>
      <c r="B33" s="14" t="s">
        <v>92</v>
      </c>
      <c r="C33" s="65"/>
      <c r="D33" s="65"/>
      <c r="E33" s="66"/>
      <c r="F33" s="65"/>
      <c r="G33" s="65"/>
      <c r="H33" s="65"/>
      <c r="I33" s="65"/>
      <c r="J33" s="65" t="s">
        <v>61</v>
      </c>
      <c r="K33" s="16">
        <f t="shared" si="6"/>
        <v>54</v>
      </c>
      <c r="L33" s="17">
        <v>0</v>
      </c>
      <c r="M33" s="16">
        <f t="shared" si="7"/>
        <v>54</v>
      </c>
      <c r="N33" s="16">
        <f t="shared" si="8"/>
        <v>38</v>
      </c>
      <c r="O33" s="16">
        <v>16</v>
      </c>
      <c r="P33" s="16"/>
      <c r="Q33" s="16"/>
      <c r="R33" s="16"/>
      <c r="S33" s="47"/>
      <c r="T33" s="47"/>
      <c r="U33" s="38"/>
      <c r="V33" s="17"/>
      <c r="W33" s="17"/>
      <c r="X33" s="17"/>
      <c r="Y33" s="17"/>
      <c r="Z33" s="21">
        <v>54</v>
      </c>
    </row>
    <row r="34" spans="1:26" s="4" customFormat="1" ht="15.75" customHeight="1" x14ac:dyDescent="0.3">
      <c r="A34" s="22" t="s">
        <v>78</v>
      </c>
      <c r="B34" s="23" t="s">
        <v>134</v>
      </c>
      <c r="C34" s="65"/>
      <c r="D34" s="65"/>
      <c r="E34" s="66" t="s">
        <v>61</v>
      </c>
      <c r="F34" s="65"/>
      <c r="G34" s="65"/>
      <c r="H34" s="65"/>
      <c r="I34" s="65"/>
      <c r="J34" s="65"/>
      <c r="K34" s="16">
        <f t="shared" si="6"/>
        <v>45</v>
      </c>
      <c r="L34" s="17">
        <v>0</v>
      </c>
      <c r="M34" s="16">
        <f t="shared" si="7"/>
        <v>45</v>
      </c>
      <c r="N34" s="16">
        <f t="shared" si="8"/>
        <v>33</v>
      </c>
      <c r="O34" s="16">
        <v>12</v>
      </c>
      <c r="P34" s="16"/>
      <c r="Q34" s="16"/>
      <c r="R34" s="16"/>
      <c r="S34" s="47"/>
      <c r="T34" s="47"/>
      <c r="U34" s="17">
        <v>45</v>
      </c>
      <c r="V34" s="17"/>
      <c r="W34" s="17"/>
      <c r="X34" s="17"/>
      <c r="Y34" s="17"/>
      <c r="Z34" s="21"/>
    </row>
    <row r="35" spans="1:26" s="4" customFormat="1" ht="15.75" customHeight="1" x14ac:dyDescent="0.3">
      <c r="A35" s="22" t="s">
        <v>172</v>
      </c>
      <c r="B35" s="23" t="s">
        <v>135</v>
      </c>
      <c r="C35" s="65"/>
      <c r="D35" s="65"/>
      <c r="E35" s="65"/>
      <c r="F35" s="63" t="s">
        <v>61</v>
      </c>
      <c r="G35" s="65"/>
      <c r="H35" s="71"/>
      <c r="I35" s="65"/>
      <c r="J35" s="65"/>
      <c r="K35" s="16">
        <f t="shared" si="6"/>
        <v>64</v>
      </c>
      <c r="L35" s="17">
        <v>0</v>
      </c>
      <c r="M35" s="16">
        <f t="shared" si="7"/>
        <v>64</v>
      </c>
      <c r="N35" s="16">
        <f t="shared" si="8"/>
        <v>54</v>
      </c>
      <c r="O35" s="16">
        <v>10</v>
      </c>
      <c r="P35" s="16"/>
      <c r="Q35" s="16"/>
      <c r="R35" s="16"/>
      <c r="S35" s="47"/>
      <c r="T35" s="47"/>
      <c r="U35" s="17">
        <v>30</v>
      </c>
      <c r="V35" s="17">
        <v>34</v>
      </c>
      <c r="W35" s="37"/>
      <c r="X35" s="37"/>
      <c r="Y35" s="17"/>
      <c r="Z35" s="21"/>
    </row>
    <row r="36" spans="1:26" s="4" customFormat="1" ht="18" customHeight="1" x14ac:dyDescent="0.3">
      <c r="A36" s="9" t="s">
        <v>16</v>
      </c>
      <c r="B36" s="19" t="s">
        <v>109</v>
      </c>
      <c r="C36" s="70"/>
      <c r="D36" s="70"/>
      <c r="E36" s="70"/>
      <c r="F36" s="70"/>
      <c r="G36" s="70"/>
      <c r="H36" s="70"/>
      <c r="I36" s="70"/>
      <c r="J36" s="70"/>
      <c r="K36" s="11">
        <f t="shared" ref="K36:O36" si="11">SUM(K37:K40)</f>
        <v>213</v>
      </c>
      <c r="L36" s="11">
        <f t="shared" si="11"/>
        <v>4</v>
      </c>
      <c r="M36" s="11">
        <f t="shared" si="11"/>
        <v>209</v>
      </c>
      <c r="N36" s="11">
        <f t="shared" si="11"/>
        <v>97</v>
      </c>
      <c r="O36" s="11">
        <f t="shared" si="11"/>
        <v>112</v>
      </c>
      <c r="P36" s="11">
        <f t="shared" ref="P36:Q36" si="12">SUM(P37:P39)</f>
        <v>0</v>
      </c>
      <c r="Q36" s="11">
        <f t="shared" si="12"/>
        <v>0</v>
      </c>
      <c r="R36" s="11"/>
      <c r="S36" s="48"/>
      <c r="T36" s="47"/>
      <c r="U36" s="45"/>
      <c r="V36" s="45"/>
      <c r="W36" s="45"/>
      <c r="X36" s="45"/>
      <c r="Y36" s="45"/>
      <c r="Z36" s="20"/>
    </row>
    <row r="37" spans="1:26" s="4" customFormat="1" ht="15.75" customHeight="1" x14ac:dyDescent="0.3">
      <c r="A37" s="13" t="s">
        <v>17</v>
      </c>
      <c r="B37" s="14" t="s">
        <v>18</v>
      </c>
      <c r="C37" s="65"/>
      <c r="D37" s="65"/>
      <c r="E37" s="234" t="s">
        <v>61</v>
      </c>
      <c r="F37" s="65"/>
      <c r="G37" s="65"/>
      <c r="H37" s="65"/>
      <c r="I37" s="65"/>
      <c r="J37" s="65"/>
      <c r="K37" s="16">
        <f>SUM(S37:Z37)</f>
        <v>60</v>
      </c>
      <c r="L37" s="17">
        <v>2</v>
      </c>
      <c r="M37" s="16">
        <f>K37-L37</f>
        <v>58</v>
      </c>
      <c r="N37" s="16">
        <f>M37-O37</f>
        <v>38</v>
      </c>
      <c r="O37" s="16">
        <v>20</v>
      </c>
      <c r="P37" s="16"/>
      <c r="Q37" s="16"/>
      <c r="R37" s="16"/>
      <c r="S37" s="47"/>
      <c r="T37" s="47"/>
      <c r="U37" s="17">
        <v>60</v>
      </c>
      <c r="V37" s="17"/>
      <c r="W37" s="17"/>
      <c r="X37" s="17"/>
      <c r="Y37" s="17"/>
      <c r="Z37" s="21"/>
    </row>
    <row r="38" spans="1:26" s="4" customFormat="1" ht="15.75" customHeight="1" x14ac:dyDescent="0.3">
      <c r="A38" s="13" t="s">
        <v>19</v>
      </c>
      <c r="B38" s="14" t="s">
        <v>20</v>
      </c>
      <c r="C38" s="65"/>
      <c r="D38" s="65"/>
      <c r="E38" s="235"/>
      <c r="F38" s="65"/>
      <c r="G38" s="65"/>
      <c r="H38" s="65"/>
      <c r="I38" s="65"/>
      <c r="J38" s="65"/>
      <c r="K38" s="16">
        <f t="shared" ref="K38:K40" si="13">SUM(S38:Z38)</f>
        <v>60</v>
      </c>
      <c r="L38" s="17">
        <v>2</v>
      </c>
      <c r="M38" s="16">
        <f t="shared" ref="M38:M40" si="14">K38-L38</f>
        <v>58</v>
      </c>
      <c r="N38" s="16">
        <f t="shared" ref="N38:N39" si="15">M38-O38</f>
        <v>18</v>
      </c>
      <c r="O38" s="16">
        <v>40</v>
      </c>
      <c r="P38" s="16"/>
      <c r="Q38" s="16"/>
      <c r="R38" s="16"/>
      <c r="S38" s="47"/>
      <c r="T38" s="47"/>
      <c r="U38" s="17">
        <v>60</v>
      </c>
      <c r="V38" s="17"/>
      <c r="W38" s="17"/>
      <c r="X38" s="17"/>
      <c r="Y38" s="17"/>
      <c r="Z38" s="21"/>
    </row>
    <row r="39" spans="1:26" s="4" customFormat="1" ht="15.75" customHeight="1" x14ac:dyDescent="0.3">
      <c r="A39" s="13" t="s">
        <v>74</v>
      </c>
      <c r="B39" s="14" t="s">
        <v>90</v>
      </c>
      <c r="C39" s="65"/>
      <c r="D39" s="65"/>
      <c r="E39" s="65"/>
      <c r="F39" s="65" t="s">
        <v>61</v>
      </c>
      <c r="G39" s="65"/>
      <c r="H39" s="65"/>
      <c r="I39" s="65"/>
      <c r="J39" s="65"/>
      <c r="K39" s="16">
        <f t="shared" si="13"/>
        <v>36</v>
      </c>
      <c r="L39" s="17">
        <v>0</v>
      </c>
      <c r="M39" s="16">
        <f t="shared" si="14"/>
        <v>36</v>
      </c>
      <c r="N39" s="16">
        <f t="shared" si="15"/>
        <v>26</v>
      </c>
      <c r="O39" s="16">
        <v>10</v>
      </c>
      <c r="P39" s="16"/>
      <c r="Q39" s="16"/>
      <c r="R39" s="16"/>
      <c r="S39" s="47"/>
      <c r="T39" s="47"/>
      <c r="U39" s="17"/>
      <c r="V39" s="17">
        <v>36</v>
      </c>
      <c r="W39" s="17"/>
      <c r="X39" s="17"/>
      <c r="Y39" s="17"/>
      <c r="Z39" s="21"/>
    </row>
    <row r="40" spans="1:26" s="4" customFormat="1" ht="16.5" customHeight="1" x14ac:dyDescent="0.3">
      <c r="A40" s="22" t="s">
        <v>176</v>
      </c>
      <c r="B40" s="23" t="s">
        <v>177</v>
      </c>
      <c r="C40" s="65"/>
      <c r="D40" s="65"/>
      <c r="E40" s="65"/>
      <c r="F40" s="65"/>
      <c r="G40" s="65"/>
      <c r="H40" s="65" t="s">
        <v>61</v>
      </c>
      <c r="I40" s="65"/>
      <c r="J40" s="65"/>
      <c r="K40" s="16">
        <f t="shared" si="13"/>
        <v>57</v>
      </c>
      <c r="L40" s="17">
        <v>0</v>
      </c>
      <c r="M40" s="16">
        <f t="shared" si="14"/>
        <v>57</v>
      </c>
      <c r="N40" s="16">
        <v>15</v>
      </c>
      <c r="O40" s="16">
        <v>42</v>
      </c>
      <c r="P40" s="16"/>
      <c r="Q40" s="16"/>
      <c r="R40" s="16"/>
      <c r="S40" s="47"/>
      <c r="T40" s="47"/>
      <c r="U40" s="17"/>
      <c r="V40" s="17"/>
      <c r="W40" s="17"/>
      <c r="X40" s="17">
        <v>57</v>
      </c>
      <c r="Y40" s="17"/>
      <c r="Z40" s="21"/>
    </row>
    <row r="41" spans="1:26" s="4" customFormat="1" ht="15.75" customHeight="1" x14ac:dyDescent="0.3">
      <c r="A41" s="9" t="s">
        <v>22</v>
      </c>
      <c r="B41" s="19" t="s">
        <v>110</v>
      </c>
      <c r="C41" s="70"/>
      <c r="D41" s="70"/>
      <c r="E41" s="70"/>
      <c r="F41" s="70"/>
      <c r="G41" s="70"/>
      <c r="H41" s="70"/>
      <c r="I41" s="70"/>
      <c r="J41" s="70"/>
      <c r="K41" s="11">
        <f t="shared" ref="K41:Q41" si="16">SUM(K42:K51)</f>
        <v>831</v>
      </c>
      <c r="L41" s="11">
        <f t="shared" si="16"/>
        <v>22</v>
      </c>
      <c r="M41" s="11">
        <f t="shared" si="16"/>
        <v>773</v>
      </c>
      <c r="N41" s="11">
        <f t="shared" si="16"/>
        <v>350</v>
      </c>
      <c r="O41" s="11">
        <f t="shared" si="16"/>
        <v>423</v>
      </c>
      <c r="P41" s="11">
        <f t="shared" si="16"/>
        <v>0</v>
      </c>
      <c r="Q41" s="11">
        <f t="shared" si="16"/>
        <v>0</v>
      </c>
      <c r="R41" s="11">
        <f>SUM(R42:R51)</f>
        <v>36</v>
      </c>
      <c r="S41" s="47"/>
      <c r="T41" s="47"/>
      <c r="U41" s="45"/>
      <c r="V41" s="45"/>
      <c r="W41" s="45"/>
      <c r="X41" s="45"/>
      <c r="Y41" s="45"/>
      <c r="Z41" s="20"/>
    </row>
    <row r="42" spans="1:26" s="4" customFormat="1" ht="15.75" customHeight="1" x14ac:dyDescent="0.3">
      <c r="A42" s="13" t="s">
        <v>62</v>
      </c>
      <c r="B42" s="14" t="s">
        <v>23</v>
      </c>
      <c r="C42" s="65"/>
      <c r="D42" s="65"/>
      <c r="E42" s="65"/>
      <c r="F42" s="65"/>
      <c r="G42" s="65" t="s">
        <v>61</v>
      </c>
      <c r="H42" s="62"/>
      <c r="I42" s="65"/>
      <c r="J42" s="65"/>
      <c r="K42" s="16">
        <f>SUM(R42:Z42)</f>
        <v>99</v>
      </c>
      <c r="L42" s="17">
        <v>4</v>
      </c>
      <c r="M42" s="16">
        <f>K42-L42-R42</f>
        <v>95</v>
      </c>
      <c r="N42" s="16">
        <f t="shared" ref="N42:N51" si="17">M42-O42-P42</f>
        <v>4</v>
      </c>
      <c r="O42" s="16">
        <v>91</v>
      </c>
      <c r="P42" s="16"/>
      <c r="Q42" s="16"/>
      <c r="R42" s="16"/>
      <c r="S42" s="47"/>
      <c r="T42" s="47"/>
      <c r="U42" s="17"/>
      <c r="V42" s="17">
        <v>34</v>
      </c>
      <c r="W42" s="17">
        <v>65</v>
      </c>
      <c r="X42" s="17"/>
      <c r="Y42" s="17"/>
      <c r="Z42" s="21"/>
    </row>
    <row r="43" spans="1:26" s="4" customFormat="1" ht="15.75" customHeight="1" x14ac:dyDescent="0.3">
      <c r="A43" s="13" t="s">
        <v>63</v>
      </c>
      <c r="B43" s="14" t="s">
        <v>24</v>
      </c>
      <c r="C43" s="65"/>
      <c r="D43" s="65"/>
      <c r="E43" s="65"/>
      <c r="F43" s="65" t="s">
        <v>61</v>
      </c>
      <c r="G43" s="65"/>
      <c r="H43" s="65"/>
      <c r="I43" s="65"/>
      <c r="J43" s="65"/>
      <c r="K43" s="16">
        <f t="shared" ref="K43:K51" si="18">SUM(R43:Z43)</f>
        <v>118</v>
      </c>
      <c r="L43" s="17">
        <v>2</v>
      </c>
      <c r="M43" s="16">
        <f t="shared" ref="M43:M51" si="19">K43-L43-R43</f>
        <v>116</v>
      </c>
      <c r="N43" s="16">
        <f t="shared" si="17"/>
        <v>56</v>
      </c>
      <c r="O43" s="16">
        <v>60</v>
      </c>
      <c r="P43" s="16"/>
      <c r="Q43" s="16"/>
      <c r="R43" s="16"/>
      <c r="S43" s="47"/>
      <c r="T43" s="47"/>
      <c r="U43" s="17">
        <v>50</v>
      </c>
      <c r="V43" s="17">
        <v>68</v>
      </c>
      <c r="W43" s="17"/>
      <c r="X43" s="17"/>
      <c r="Y43" s="17"/>
      <c r="Z43" s="21"/>
    </row>
    <row r="44" spans="1:26" s="4" customFormat="1" ht="15.75" customHeight="1" x14ac:dyDescent="0.3">
      <c r="A44" s="13" t="s">
        <v>64</v>
      </c>
      <c r="B44" s="14" t="s">
        <v>25</v>
      </c>
      <c r="C44" s="65"/>
      <c r="D44" s="65"/>
      <c r="E44" s="62"/>
      <c r="F44" s="65" t="s">
        <v>72</v>
      </c>
      <c r="G44" s="65"/>
      <c r="H44" s="65"/>
      <c r="I44" s="65"/>
      <c r="J44" s="65"/>
      <c r="K44" s="16">
        <f t="shared" si="18"/>
        <v>117</v>
      </c>
      <c r="L44" s="17">
        <v>4</v>
      </c>
      <c r="M44" s="16">
        <f t="shared" si="19"/>
        <v>101</v>
      </c>
      <c r="N44" s="16">
        <f t="shared" si="17"/>
        <v>61</v>
      </c>
      <c r="O44" s="16">
        <v>40</v>
      </c>
      <c r="P44" s="16"/>
      <c r="Q44" s="16"/>
      <c r="R44" s="16">
        <v>12</v>
      </c>
      <c r="S44" s="47"/>
      <c r="T44" s="47"/>
      <c r="U44" s="17">
        <v>37</v>
      </c>
      <c r="V44" s="17">
        <v>68</v>
      </c>
      <c r="W44" s="17"/>
      <c r="X44" s="17"/>
      <c r="Y44" s="17"/>
      <c r="Z44" s="21"/>
    </row>
    <row r="45" spans="1:26" s="4" customFormat="1" ht="15.75" customHeight="1" x14ac:dyDescent="0.3">
      <c r="A45" s="13" t="s">
        <v>65</v>
      </c>
      <c r="B45" s="14" t="s">
        <v>26</v>
      </c>
      <c r="C45" s="65"/>
      <c r="D45" s="65"/>
      <c r="E45" s="65"/>
      <c r="F45" s="66" t="s">
        <v>61</v>
      </c>
      <c r="G45" s="65"/>
      <c r="H45" s="65"/>
      <c r="I45" s="65"/>
      <c r="J45" s="65"/>
      <c r="K45" s="16">
        <f t="shared" si="18"/>
        <v>60</v>
      </c>
      <c r="L45" s="17">
        <v>2</v>
      </c>
      <c r="M45" s="16">
        <f t="shared" si="19"/>
        <v>58</v>
      </c>
      <c r="N45" s="16">
        <f t="shared" si="17"/>
        <v>34</v>
      </c>
      <c r="O45" s="16">
        <v>24</v>
      </c>
      <c r="P45" s="16"/>
      <c r="Q45" s="16"/>
      <c r="R45" s="16"/>
      <c r="S45" s="47"/>
      <c r="T45" s="47"/>
      <c r="U45" s="17">
        <v>45</v>
      </c>
      <c r="V45" s="17">
        <v>15</v>
      </c>
      <c r="W45" s="17"/>
      <c r="X45" s="17"/>
      <c r="Y45" s="17"/>
      <c r="Z45" s="21"/>
    </row>
    <row r="46" spans="1:26" s="4" customFormat="1" ht="15.6" x14ac:dyDescent="0.3">
      <c r="A46" s="13" t="s">
        <v>66</v>
      </c>
      <c r="B46" s="14" t="s">
        <v>27</v>
      </c>
      <c r="C46" s="65"/>
      <c r="D46" s="65"/>
      <c r="E46" s="65"/>
      <c r="F46" s="65"/>
      <c r="G46" s="65"/>
      <c r="H46" s="65" t="s">
        <v>61</v>
      </c>
      <c r="I46" s="65"/>
      <c r="J46" s="65"/>
      <c r="K46" s="16">
        <f t="shared" si="18"/>
        <v>60</v>
      </c>
      <c r="L46" s="17">
        <v>2</v>
      </c>
      <c r="M46" s="16">
        <f t="shared" si="19"/>
        <v>58</v>
      </c>
      <c r="N46" s="16">
        <f t="shared" si="17"/>
        <v>28</v>
      </c>
      <c r="O46" s="16">
        <v>30</v>
      </c>
      <c r="P46" s="16"/>
      <c r="Q46" s="16"/>
      <c r="R46" s="16"/>
      <c r="S46" s="47"/>
      <c r="T46" s="47"/>
      <c r="U46" s="17"/>
      <c r="V46" s="17"/>
      <c r="W46" s="17"/>
      <c r="X46" s="17">
        <v>60</v>
      </c>
      <c r="Y46" s="17"/>
      <c r="Z46" s="21"/>
    </row>
    <row r="47" spans="1:26" s="4" customFormat="1" ht="15.75" customHeight="1" x14ac:dyDescent="0.3">
      <c r="A47" s="13" t="s">
        <v>67</v>
      </c>
      <c r="B47" s="77" t="s">
        <v>31</v>
      </c>
      <c r="C47" s="65"/>
      <c r="D47" s="65"/>
      <c r="E47" s="65"/>
      <c r="F47" s="65"/>
      <c r="G47" s="65"/>
      <c r="H47" s="66"/>
      <c r="I47" s="65"/>
      <c r="J47" s="65" t="s">
        <v>72</v>
      </c>
      <c r="K47" s="16">
        <f t="shared" si="18"/>
        <v>87</v>
      </c>
      <c r="L47" s="47">
        <v>2</v>
      </c>
      <c r="M47" s="16">
        <f t="shared" si="19"/>
        <v>73</v>
      </c>
      <c r="N47" s="16">
        <v>19</v>
      </c>
      <c r="O47" s="16">
        <v>54</v>
      </c>
      <c r="P47" s="16"/>
      <c r="Q47" s="16"/>
      <c r="R47" s="16">
        <v>12</v>
      </c>
      <c r="S47" s="47"/>
      <c r="T47" s="47"/>
      <c r="U47" s="17"/>
      <c r="V47" s="17"/>
      <c r="W47" s="17"/>
      <c r="X47" s="17"/>
      <c r="Y47" s="17">
        <v>39</v>
      </c>
      <c r="Z47" s="21">
        <v>36</v>
      </c>
    </row>
    <row r="48" spans="1:26" s="4" customFormat="1" ht="15.75" customHeight="1" x14ac:dyDescent="0.3">
      <c r="A48" s="13" t="s">
        <v>68</v>
      </c>
      <c r="B48" s="14" t="s">
        <v>28</v>
      </c>
      <c r="C48" s="65"/>
      <c r="D48" s="65"/>
      <c r="E48" s="65"/>
      <c r="F48" s="65"/>
      <c r="G48" s="65"/>
      <c r="H48" s="65"/>
      <c r="I48" s="65"/>
      <c r="J48" s="65" t="s">
        <v>61</v>
      </c>
      <c r="K48" s="16">
        <f t="shared" si="18"/>
        <v>62</v>
      </c>
      <c r="L48" s="47">
        <v>2</v>
      </c>
      <c r="M48" s="16">
        <f t="shared" si="19"/>
        <v>60</v>
      </c>
      <c r="N48" s="16">
        <f t="shared" si="17"/>
        <v>44</v>
      </c>
      <c r="O48" s="16">
        <v>16</v>
      </c>
      <c r="P48" s="16"/>
      <c r="Q48" s="16"/>
      <c r="R48" s="16"/>
      <c r="S48" s="47"/>
      <c r="T48" s="47"/>
      <c r="U48" s="17"/>
      <c r="V48" s="17"/>
      <c r="W48" s="17"/>
      <c r="X48" s="17"/>
      <c r="Y48" s="17">
        <v>26</v>
      </c>
      <c r="Z48" s="21">
        <v>36</v>
      </c>
    </row>
    <row r="49" spans="1:26" s="4" customFormat="1" ht="15.75" customHeight="1" x14ac:dyDescent="0.3">
      <c r="A49" s="13" t="s">
        <v>69</v>
      </c>
      <c r="B49" s="14" t="s">
        <v>29</v>
      </c>
      <c r="C49" s="65"/>
      <c r="D49" s="65"/>
      <c r="E49" s="65"/>
      <c r="F49" s="65"/>
      <c r="G49" s="65"/>
      <c r="H49" s="72"/>
      <c r="I49" s="65"/>
      <c r="J49" s="65" t="s">
        <v>61</v>
      </c>
      <c r="K49" s="16">
        <f t="shared" si="18"/>
        <v>62</v>
      </c>
      <c r="L49" s="47">
        <v>0</v>
      </c>
      <c r="M49" s="16">
        <f t="shared" si="19"/>
        <v>62</v>
      </c>
      <c r="N49" s="16">
        <f t="shared" si="17"/>
        <v>42</v>
      </c>
      <c r="O49" s="16">
        <v>20</v>
      </c>
      <c r="P49" s="16"/>
      <c r="Q49" s="16"/>
      <c r="R49" s="16"/>
      <c r="S49" s="47"/>
      <c r="T49" s="47"/>
      <c r="U49" s="17"/>
      <c r="V49" s="17"/>
      <c r="W49" s="17"/>
      <c r="X49" s="17"/>
      <c r="Y49" s="17">
        <v>26</v>
      </c>
      <c r="Z49" s="21">
        <v>36</v>
      </c>
    </row>
    <row r="50" spans="1:26" s="4" customFormat="1" ht="15.75" customHeight="1" x14ac:dyDescent="0.3">
      <c r="A50" s="13" t="s">
        <v>70</v>
      </c>
      <c r="B50" s="14" t="s">
        <v>30</v>
      </c>
      <c r="C50" s="65"/>
      <c r="D50" s="65"/>
      <c r="E50" s="65"/>
      <c r="F50" s="65"/>
      <c r="G50" s="65"/>
      <c r="H50" s="65" t="s">
        <v>61</v>
      </c>
      <c r="I50" s="65"/>
      <c r="J50" s="65"/>
      <c r="K50" s="16">
        <f t="shared" si="18"/>
        <v>68</v>
      </c>
      <c r="L50" s="47">
        <v>0</v>
      </c>
      <c r="M50" s="16">
        <f t="shared" si="19"/>
        <v>68</v>
      </c>
      <c r="N50" s="16">
        <f t="shared" si="17"/>
        <v>20</v>
      </c>
      <c r="O50" s="16">
        <v>48</v>
      </c>
      <c r="P50" s="16"/>
      <c r="Q50" s="16"/>
      <c r="R50" s="16"/>
      <c r="S50" s="47"/>
      <c r="T50" s="47"/>
      <c r="U50" s="17"/>
      <c r="V50" s="17"/>
      <c r="W50" s="17">
        <v>26</v>
      </c>
      <c r="X50" s="17">
        <v>42</v>
      </c>
      <c r="Y50" s="17"/>
      <c r="Z50" s="21"/>
    </row>
    <row r="51" spans="1:26" s="4" customFormat="1" ht="15.75" customHeight="1" x14ac:dyDescent="0.3">
      <c r="A51" s="22" t="s">
        <v>75</v>
      </c>
      <c r="B51" s="23" t="s">
        <v>136</v>
      </c>
      <c r="C51" s="65"/>
      <c r="D51" s="65"/>
      <c r="E51" s="65"/>
      <c r="F51" s="65" t="s">
        <v>72</v>
      </c>
      <c r="G51" s="65"/>
      <c r="H51" s="65"/>
      <c r="I51" s="65"/>
      <c r="J51" s="65"/>
      <c r="K51" s="16">
        <f t="shared" si="18"/>
        <v>98</v>
      </c>
      <c r="L51" s="17">
        <v>4</v>
      </c>
      <c r="M51" s="16">
        <f t="shared" si="19"/>
        <v>82</v>
      </c>
      <c r="N51" s="16">
        <f t="shared" si="17"/>
        <v>42</v>
      </c>
      <c r="O51" s="16">
        <v>40</v>
      </c>
      <c r="P51" s="16"/>
      <c r="Q51" s="16"/>
      <c r="R51" s="16">
        <v>12</v>
      </c>
      <c r="S51" s="48"/>
      <c r="T51" s="47"/>
      <c r="U51" s="17">
        <v>33</v>
      </c>
      <c r="V51" s="17">
        <v>53</v>
      </c>
      <c r="W51" s="17"/>
      <c r="X51" s="17"/>
      <c r="Y51" s="17"/>
      <c r="Z51" s="21"/>
    </row>
    <row r="52" spans="1:26" s="4" customFormat="1" ht="15.6" x14ac:dyDescent="0.3">
      <c r="A52" s="9" t="s">
        <v>21</v>
      </c>
      <c r="B52" s="19" t="s">
        <v>111</v>
      </c>
      <c r="C52" s="65"/>
      <c r="D52" s="65"/>
      <c r="E52" s="65"/>
      <c r="F52" s="65"/>
      <c r="G52" s="65"/>
      <c r="H52" s="65"/>
      <c r="I52" s="65"/>
      <c r="J52" s="65"/>
      <c r="K52" s="11">
        <f>K53</f>
        <v>2448</v>
      </c>
      <c r="L52" s="11">
        <f t="shared" ref="L52:R52" si="20">L53</f>
        <v>50</v>
      </c>
      <c r="M52" s="11">
        <f t="shared" si="20"/>
        <v>1414</v>
      </c>
      <c r="N52" s="11">
        <f t="shared" si="20"/>
        <v>834</v>
      </c>
      <c r="O52" s="11">
        <f t="shared" si="20"/>
        <v>540</v>
      </c>
      <c r="P52" s="11">
        <f t="shared" si="20"/>
        <v>40</v>
      </c>
      <c r="Q52" s="11">
        <f t="shared" si="20"/>
        <v>828</v>
      </c>
      <c r="R52" s="11">
        <f t="shared" si="20"/>
        <v>144</v>
      </c>
      <c r="S52" s="11"/>
      <c r="T52" s="47"/>
      <c r="U52" s="17"/>
      <c r="V52" s="17"/>
      <c r="W52" s="17"/>
      <c r="X52" s="17"/>
      <c r="Y52" s="17"/>
      <c r="Z52" s="21"/>
    </row>
    <row r="53" spans="1:26" s="4" customFormat="1" ht="18" customHeight="1" x14ac:dyDescent="0.3">
      <c r="A53" s="9" t="s">
        <v>32</v>
      </c>
      <c r="B53" s="19" t="s">
        <v>33</v>
      </c>
      <c r="C53" s="70"/>
      <c r="D53" s="70"/>
      <c r="E53" s="70"/>
      <c r="F53" s="70"/>
      <c r="G53" s="70"/>
      <c r="H53" s="70"/>
      <c r="I53" s="70"/>
      <c r="J53" s="70"/>
      <c r="K53" s="11">
        <f t="shared" ref="K53:Q53" si="21">K54+K65+K72+K80</f>
        <v>2448</v>
      </c>
      <c r="L53" s="11">
        <f t="shared" si="21"/>
        <v>50</v>
      </c>
      <c r="M53" s="11">
        <f t="shared" si="21"/>
        <v>1414</v>
      </c>
      <c r="N53" s="11">
        <f t="shared" si="21"/>
        <v>834</v>
      </c>
      <c r="O53" s="11">
        <f t="shared" si="21"/>
        <v>540</v>
      </c>
      <c r="P53" s="11">
        <f t="shared" si="21"/>
        <v>40</v>
      </c>
      <c r="Q53" s="11">
        <f t="shared" si="21"/>
        <v>828</v>
      </c>
      <c r="R53" s="11">
        <f>R54+R65+R72+R80</f>
        <v>144</v>
      </c>
      <c r="S53" s="11"/>
      <c r="T53" s="47"/>
      <c r="U53" s="45"/>
      <c r="V53" s="45"/>
      <c r="W53" s="45"/>
      <c r="X53" s="45"/>
      <c r="Y53" s="45"/>
      <c r="Z53" s="20"/>
    </row>
    <row r="54" spans="1:26" s="4" customFormat="1" ht="29.25" customHeight="1" x14ac:dyDescent="0.3">
      <c r="A54" s="24" t="s">
        <v>34</v>
      </c>
      <c r="B54" s="19" t="s">
        <v>112</v>
      </c>
      <c r="C54" s="65"/>
      <c r="D54" s="65"/>
      <c r="E54" s="65"/>
      <c r="F54" s="65"/>
      <c r="G54" s="62"/>
      <c r="H54" s="65" t="s">
        <v>140</v>
      </c>
      <c r="I54" s="62"/>
      <c r="J54" s="65"/>
      <c r="K54" s="11">
        <f>SUM(K55:K64)</f>
        <v>1237</v>
      </c>
      <c r="L54" s="11">
        <f t="shared" ref="L54:Q54" si="22">SUM(L55:L63)</f>
        <v>26</v>
      </c>
      <c r="M54" s="11">
        <f t="shared" si="22"/>
        <v>857</v>
      </c>
      <c r="N54" s="11">
        <f t="shared" si="22"/>
        <v>505</v>
      </c>
      <c r="O54" s="11">
        <f t="shared" si="22"/>
        <v>332</v>
      </c>
      <c r="P54" s="11">
        <f t="shared" si="22"/>
        <v>20</v>
      </c>
      <c r="Q54" s="11">
        <f t="shared" si="22"/>
        <v>288</v>
      </c>
      <c r="R54" s="11">
        <f>SUM(R55:R64)</f>
        <v>66</v>
      </c>
      <c r="S54" s="47"/>
      <c r="T54" s="47"/>
      <c r="U54" s="17"/>
      <c r="V54" s="17"/>
      <c r="W54" s="17"/>
      <c r="X54" s="17"/>
      <c r="Y54" s="17"/>
      <c r="Z54" s="21"/>
    </row>
    <row r="55" spans="1:26" s="4" customFormat="1" ht="20.25" customHeight="1" x14ac:dyDescent="0.3">
      <c r="A55" s="13" t="s">
        <v>35</v>
      </c>
      <c r="B55" s="14" t="s">
        <v>36</v>
      </c>
      <c r="C55" s="65"/>
      <c r="D55" s="65"/>
      <c r="E55" s="65"/>
      <c r="F55" s="65"/>
      <c r="G55" s="65" t="s">
        <v>72</v>
      </c>
      <c r="H55" s="65"/>
      <c r="I55" s="65"/>
      <c r="J55" s="65"/>
      <c r="K55" s="16">
        <f>SUM(R55:Z55)</f>
        <v>302</v>
      </c>
      <c r="L55" s="17">
        <v>4</v>
      </c>
      <c r="M55" s="16">
        <f>K55-L55-R55</f>
        <v>286</v>
      </c>
      <c r="N55" s="16">
        <f t="shared" ref="N55:N60" si="23">M55-O55-P55</f>
        <v>198</v>
      </c>
      <c r="O55" s="16">
        <v>88</v>
      </c>
      <c r="P55" s="16"/>
      <c r="Q55" s="16"/>
      <c r="R55" s="16">
        <v>12</v>
      </c>
      <c r="S55" s="47"/>
      <c r="T55" s="47"/>
      <c r="U55" s="17">
        <v>75</v>
      </c>
      <c r="V55" s="17">
        <v>85</v>
      </c>
      <c r="W55" s="17">
        <v>130</v>
      </c>
      <c r="X55" s="17"/>
      <c r="Y55" s="17"/>
      <c r="Z55" s="21"/>
    </row>
    <row r="56" spans="1:26" s="4" customFormat="1" ht="19.5" customHeight="1" x14ac:dyDescent="0.3">
      <c r="A56" s="13" t="s">
        <v>37</v>
      </c>
      <c r="B56" s="40" t="s">
        <v>166</v>
      </c>
      <c r="C56" s="66"/>
      <c r="D56" s="66"/>
      <c r="E56" s="66"/>
      <c r="F56" s="66"/>
      <c r="G56" s="66"/>
      <c r="H56" s="238" t="s">
        <v>61</v>
      </c>
      <c r="I56" s="66"/>
      <c r="J56" s="66"/>
      <c r="K56" s="16">
        <f t="shared" ref="K56:K64" si="24">SUM(R56:Z56)</f>
        <v>50</v>
      </c>
      <c r="L56" s="47">
        <v>2</v>
      </c>
      <c r="M56" s="16">
        <f t="shared" ref="M56:M61" si="25">K56-L56-R56</f>
        <v>48</v>
      </c>
      <c r="N56" s="16">
        <f t="shared" si="23"/>
        <v>28</v>
      </c>
      <c r="O56" s="47">
        <v>20</v>
      </c>
      <c r="P56" s="37"/>
      <c r="Q56" s="37"/>
      <c r="R56" s="37"/>
      <c r="S56" s="37"/>
      <c r="T56" s="37"/>
      <c r="U56" s="37"/>
      <c r="V56" s="37"/>
      <c r="W56" s="37"/>
      <c r="X56" s="17">
        <v>50</v>
      </c>
      <c r="Y56" s="17"/>
      <c r="Z56" s="21"/>
    </row>
    <row r="57" spans="1:26" s="4" customFormat="1" ht="29.25" customHeight="1" x14ac:dyDescent="0.3">
      <c r="A57" s="13" t="s">
        <v>113</v>
      </c>
      <c r="B57" s="14" t="s">
        <v>117</v>
      </c>
      <c r="C57" s="65"/>
      <c r="D57" s="65"/>
      <c r="E57" s="65"/>
      <c r="F57" s="65"/>
      <c r="G57" s="65"/>
      <c r="H57" s="239"/>
      <c r="I57" s="65"/>
      <c r="J57" s="65"/>
      <c r="K57" s="16">
        <f t="shared" si="24"/>
        <v>146</v>
      </c>
      <c r="L57" s="17">
        <v>6</v>
      </c>
      <c r="M57" s="16">
        <f t="shared" si="25"/>
        <v>140</v>
      </c>
      <c r="N57" s="16">
        <f t="shared" si="23"/>
        <v>70</v>
      </c>
      <c r="O57" s="16">
        <v>50</v>
      </c>
      <c r="P57" s="16">
        <v>20</v>
      </c>
      <c r="Q57" s="16"/>
      <c r="R57" s="16"/>
      <c r="S57" s="47"/>
      <c r="T57" s="47"/>
      <c r="U57" s="17"/>
      <c r="V57" s="17">
        <v>52</v>
      </c>
      <c r="W57" s="17">
        <v>39</v>
      </c>
      <c r="X57" s="17">
        <v>55</v>
      </c>
      <c r="Y57" s="17"/>
      <c r="Z57" s="21"/>
    </row>
    <row r="58" spans="1:26" s="4" customFormat="1" ht="29.25" customHeight="1" x14ac:dyDescent="0.3">
      <c r="A58" s="13" t="s">
        <v>114</v>
      </c>
      <c r="B58" s="14" t="s">
        <v>118</v>
      </c>
      <c r="C58" s="65"/>
      <c r="D58" s="65"/>
      <c r="E58" s="65"/>
      <c r="F58" s="65"/>
      <c r="G58" s="65" t="s">
        <v>72</v>
      </c>
      <c r="H58" s="65"/>
      <c r="I58" s="65"/>
      <c r="J58" s="65"/>
      <c r="K58" s="16">
        <f t="shared" si="24"/>
        <v>115</v>
      </c>
      <c r="L58" s="17">
        <v>4</v>
      </c>
      <c r="M58" s="16">
        <f t="shared" si="25"/>
        <v>99</v>
      </c>
      <c r="N58" s="16">
        <f t="shared" si="23"/>
        <v>49</v>
      </c>
      <c r="O58" s="16">
        <v>50</v>
      </c>
      <c r="P58" s="16"/>
      <c r="Q58" s="16"/>
      <c r="R58" s="16">
        <v>12</v>
      </c>
      <c r="S58" s="47"/>
      <c r="T58" s="47"/>
      <c r="U58" s="17"/>
      <c r="V58" s="17">
        <v>51</v>
      </c>
      <c r="W58" s="17">
        <v>52</v>
      </c>
      <c r="X58" s="17"/>
      <c r="Y58" s="17"/>
      <c r="Z58" s="21"/>
    </row>
    <row r="59" spans="1:26" s="4" customFormat="1" ht="27.75" customHeight="1" x14ac:dyDescent="0.3">
      <c r="A59" s="13" t="s">
        <v>115</v>
      </c>
      <c r="B59" s="14" t="s">
        <v>119</v>
      </c>
      <c r="C59" s="65"/>
      <c r="D59" s="65"/>
      <c r="E59" s="65"/>
      <c r="F59" s="65"/>
      <c r="G59" s="65"/>
      <c r="H59" s="65" t="s">
        <v>72</v>
      </c>
      <c r="I59" s="65"/>
      <c r="J59" s="65"/>
      <c r="K59" s="16">
        <f t="shared" si="24"/>
        <v>108</v>
      </c>
      <c r="L59" s="17">
        <v>4</v>
      </c>
      <c r="M59" s="16">
        <f t="shared" si="25"/>
        <v>92</v>
      </c>
      <c r="N59" s="16">
        <f t="shared" si="23"/>
        <v>52</v>
      </c>
      <c r="O59" s="16">
        <v>40</v>
      </c>
      <c r="P59" s="16"/>
      <c r="Q59" s="16"/>
      <c r="R59" s="16">
        <v>12</v>
      </c>
      <c r="S59" s="47"/>
      <c r="T59" s="47"/>
      <c r="U59" s="17"/>
      <c r="V59" s="17"/>
      <c r="W59" s="17">
        <v>39</v>
      </c>
      <c r="X59" s="17">
        <v>57</v>
      </c>
      <c r="Y59" s="17"/>
      <c r="Z59" s="21"/>
    </row>
    <row r="60" spans="1:26" s="4" customFormat="1" ht="15.75" customHeight="1" x14ac:dyDescent="0.3">
      <c r="A60" s="13" t="s">
        <v>116</v>
      </c>
      <c r="B60" s="14" t="s">
        <v>137</v>
      </c>
      <c r="C60" s="65"/>
      <c r="D60" s="65"/>
      <c r="E60" s="65"/>
      <c r="F60" s="65"/>
      <c r="G60" s="65"/>
      <c r="H60" s="65" t="s">
        <v>72</v>
      </c>
      <c r="I60" s="65"/>
      <c r="J60" s="65"/>
      <c r="K60" s="16">
        <f t="shared" si="24"/>
        <v>127</v>
      </c>
      <c r="L60" s="17">
        <v>4</v>
      </c>
      <c r="M60" s="16">
        <f t="shared" si="25"/>
        <v>111</v>
      </c>
      <c r="N60" s="16">
        <f t="shared" si="23"/>
        <v>61</v>
      </c>
      <c r="O60" s="16">
        <v>50</v>
      </c>
      <c r="P60" s="16"/>
      <c r="Q60" s="16"/>
      <c r="R60" s="16">
        <v>12</v>
      </c>
      <c r="S60" s="47"/>
      <c r="T60" s="47"/>
      <c r="U60" s="17"/>
      <c r="V60" s="17"/>
      <c r="W60" s="17">
        <v>39</v>
      </c>
      <c r="X60" s="17">
        <v>76</v>
      </c>
      <c r="Y60" s="17"/>
      <c r="Z60" s="21"/>
    </row>
    <row r="61" spans="1:26" s="4" customFormat="1" ht="15.75" customHeight="1" x14ac:dyDescent="0.3">
      <c r="A61" s="13" t="s">
        <v>171</v>
      </c>
      <c r="B61" s="14" t="s">
        <v>138</v>
      </c>
      <c r="C61" s="65"/>
      <c r="D61" s="65"/>
      <c r="E61" s="65"/>
      <c r="F61" s="65"/>
      <c r="G61" s="65"/>
      <c r="H61" s="65" t="s">
        <v>61</v>
      </c>
      <c r="I61" s="65"/>
      <c r="J61" s="65"/>
      <c r="K61" s="16">
        <f t="shared" si="24"/>
        <v>83</v>
      </c>
      <c r="L61" s="17">
        <v>2</v>
      </c>
      <c r="M61" s="16">
        <f t="shared" si="25"/>
        <v>81</v>
      </c>
      <c r="N61" s="16">
        <f>M61-O61-P61</f>
        <v>47</v>
      </c>
      <c r="O61" s="16">
        <v>34</v>
      </c>
      <c r="P61" s="16"/>
      <c r="Q61" s="16"/>
      <c r="R61" s="16"/>
      <c r="S61" s="47"/>
      <c r="T61" s="47"/>
      <c r="U61" s="17"/>
      <c r="V61" s="17"/>
      <c r="W61" s="17">
        <v>26</v>
      </c>
      <c r="X61" s="17">
        <v>57</v>
      </c>
      <c r="Y61" s="17"/>
      <c r="Z61" s="21"/>
    </row>
    <row r="62" spans="1:26" s="4" customFormat="1" ht="15.75" customHeight="1" x14ac:dyDescent="0.3">
      <c r="A62" s="13" t="s">
        <v>38</v>
      </c>
      <c r="B62" s="14" t="s">
        <v>39</v>
      </c>
      <c r="C62" s="65"/>
      <c r="D62" s="65"/>
      <c r="E62" s="65"/>
      <c r="F62" s="65"/>
      <c r="G62" s="63" t="s">
        <v>71</v>
      </c>
      <c r="H62" s="62"/>
      <c r="I62" s="63"/>
      <c r="J62" s="63"/>
      <c r="K62" s="16">
        <f t="shared" si="24"/>
        <v>108</v>
      </c>
      <c r="L62" s="17"/>
      <c r="M62" s="16"/>
      <c r="N62" s="16"/>
      <c r="O62" s="16"/>
      <c r="P62" s="16"/>
      <c r="Q62" s="16">
        <f>SUM(S62:Z62)</f>
        <v>108</v>
      </c>
      <c r="R62" s="16"/>
      <c r="S62" s="49"/>
      <c r="T62" s="49"/>
      <c r="U62" s="25"/>
      <c r="V62" s="25"/>
      <c r="W62" s="25">
        <v>108</v>
      </c>
      <c r="X62" s="25"/>
      <c r="Y62" s="25"/>
      <c r="Z62" s="26"/>
    </row>
    <row r="63" spans="1:26" s="4" customFormat="1" ht="15.75" customHeight="1" x14ac:dyDescent="0.3">
      <c r="A63" s="13" t="s">
        <v>40</v>
      </c>
      <c r="B63" s="14" t="s">
        <v>41</v>
      </c>
      <c r="C63" s="65"/>
      <c r="D63" s="65"/>
      <c r="E63" s="65"/>
      <c r="F63" s="65"/>
      <c r="G63" s="63"/>
      <c r="H63" s="73" t="s">
        <v>61</v>
      </c>
      <c r="I63" s="62"/>
      <c r="J63" s="63"/>
      <c r="K63" s="16">
        <f t="shared" si="24"/>
        <v>180</v>
      </c>
      <c r="L63" s="17"/>
      <c r="M63" s="16"/>
      <c r="N63" s="16"/>
      <c r="O63" s="16"/>
      <c r="P63" s="16"/>
      <c r="Q63" s="16">
        <f>SUM(S63:Z63)</f>
        <v>180</v>
      </c>
      <c r="R63" s="16"/>
      <c r="S63" s="49"/>
      <c r="T63" s="49"/>
      <c r="U63" s="25"/>
      <c r="V63" s="25"/>
      <c r="W63" s="25"/>
      <c r="X63" s="25">
        <v>180</v>
      </c>
      <c r="Y63" s="25"/>
      <c r="Z63" s="26"/>
    </row>
    <row r="64" spans="1:26" s="4" customFormat="1" ht="15.75" customHeight="1" x14ac:dyDescent="0.3">
      <c r="A64" s="13"/>
      <c r="B64" s="14" t="s">
        <v>188</v>
      </c>
      <c r="C64" s="65"/>
      <c r="D64" s="65"/>
      <c r="E64" s="65"/>
      <c r="F64" s="65"/>
      <c r="G64" s="63"/>
      <c r="H64" s="73"/>
      <c r="I64" s="62"/>
      <c r="J64" s="63"/>
      <c r="K64" s="16">
        <f t="shared" si="24"/>
        <v>18</v>
      </c>
      <c r="L64" s="17"/>
      <c r="M64" s="16"/>
      <c r="N64" s="16"/>
      <c r="O64" s="16"/>
      <c r="P64" s="16"/>
      <c r="Q64" s="16"/>
      <c r="R64" s="16">
        <v>18</v>
      </c>
      <c r="S64" s="49"/>
      <c r="T64" s="49"/>
      <c r="U64" s="25"/>
      <c r="V64" s="25"/>
      <c r="W64" s="25"/>
      <c r="X64" s="25"/>
      <c r="Y64" s="25"/>
      <c r="Z64" s="26"/>
    </row>
    <row r="65" spans="1:26" s="4" customFormat="1" ht="30.75" customHeight="1" x14ac:dyDescent="0.3">
      <c r="A65" s="24" t="s">
        <v>42</v>
      </c>
      <c r="B65" s="19" t="s">
        <v>122</v>
      </c>
      <c r="C65" s="65"/>
      <c r="D65" s="65"/>
      <c r="E65" s="65"/>
      <c r="F65" s="65"/>
      <c r="G65" s="65"/>
      <c r="H65" s="65"/>
      <c r="I65" s="65"/>
      <c r="J65" s="65" t="s">
        <v>140</v>
      </c>
      <c r="K65" s="11">
        <f>SUM(K66:K71)</f>
        <v>513</v>
      </c>
      <c r="L65" s="11">
        <f t="shared" ref="L65:Q65" si="26">SUM(L66:L70)</f>
        <v>10</v>
      </c>
      <c r="M65" s="11">
        <f t="shared" si="26"/>
        <v>329</v>
      </c>
      <c r="N65" s="11">
        <f t="shared" si="26"/>
        <v>203</v>
      </c>
      <c r="O65" s="11">
        <f t="shared" si="26"/>
        <v>106</v>
      </c>
      <c r="P65" s="11">
        <f t="shared" si="26"/>
        <v>20</v>
      </c>
      <c r="Q65" s="11">
        <f t="shared" si="26"/>
        <v>144</v>
      </c>
      <c r="R65" s="11">
        <f>SUM(R66:R71)</f>
        <v>30</v>
      </c>
      <c r="S65" s="47"/>
      <c r="T65" s="47"/>
      <c r="U65" s="17"/>
      <c r="V65" s="17"/>
      <c r="W65" s="17"/>
      <c r="X65" s="17"/>
      <c r="Y65" s="17"/>
      <c r="Z65" s="21"/>
    </row>
    <row r="66" spans="1:26" s="4" customFormat="1" ht="15.75" customHeight="1" x14ac:dyDescent="0.3">
      <c r="A66" s="13" t="s">
        <v>43</v>
      </c>
      <c r="B66" s="14" t="s">
        <v>162</v>
      </c>
      <c r="C66" s="62"/>
      <c r="D66" s="65"/>
      <c r="E66" s="65"/>
      <c r="F66" s="65"/>
      <c r="G66" s="65"/>
      <c r="H66" s="65"/>
      <c r="I66" s="65"/>
      <c r="J66" s="240" t="s">
        <v>61</v>
      </c>
      <c r="K66" s="16">
        <f>SUM(R66:Z66)</f>
        <v>44</v>
      </c>
      <c r="L66" s="47">
        <v>0</v>
      </c>
      <c r="M66" s="16">
        <f>K66-L66-R66</f>
        <v>44</v>
      </c>
      <c r="N66" s="16">
        <f>M66-O66-P66</f>
        <v>24</v>
      </c>
      <c r="O66" s="16">
        <v>20</v>
      </c>
      <c r="P66" s="16"/>
      <c r="Q66" s="16"/>
      <c r="R66" s="16"/>
      <c r="S66" s="47"/>
      <c r="T66" s="47"/>
      <c r="U66" s="17"/>
      <c r="V66" s="17"/>
      <c r="W66" s="17"/>
      <c r="X66" s="17"/>
      <c r="Y66" s="17">
        <v>26</v>
      </c>
      <c r="Z66" s="21">
        <v>18</v>
      </c>
    </row>
    <row r="67" spans="1:26" s="4" customFormat="1" ht="30" customHeight="1" x14ac:dyDescent="0.3">
      <c r="A67" s="13" t="s">
        <v>120</v>
      </c>
      <c r="B67" s="14" t="s">
        <v>123</v>
      </c>
      <c r="C67" s="65"/>
      <c r="D67" s="65"/>
      <c r="E67" s="65"/>
      <c r="F67" s="65"/>
      <c r="G67" s="65"/>
      <c r="H67" s="65"/>
      <c r="I67" s="65"/>
      <c r="J67" s="241"/>
      <c r="K67" s="16">
        <f t="shared" ref="K67:K71" si="27">SUM(R67:Z67)</f>
        <v>119</v>
      </c>
      <c r="L67" s="47">
        <v>6</v>
      </c>
      <c r="M67" s="16">
        <f t="shared" ref="M67:M68" si="28">K67-L67-R67</f>
        <v>113</v>
      </c>
      <c r="N67" s="16">
        <f>M67-O67-P67</f>
        <v>53</v>
      </c>
      <c r="O67" s="16">
        <v>40</v>
      </c>
      <c r="P67" s="16">
        <v>20</v>
      </c>
      <c r="Q67" s="16"/>
      <c r="R67" s="16"/>
      <c r="S67" s="47"/>
      <c r="T67" s="47"/>
      <c r="U67" s="17"/>
      <c r="V67" s="17"/>
      <c r="W67" s="17"/>
      <c r="X67" s="17"/>
      <c r="Y67" s="17">
        <v>65</v>
      </c>
      <c r="Z67" s="21">
        <v>54</v>
      </c>
    </row>
    <row r="68" spans="1:26" s="4" customFormat="1" ht="23.25" customHeight="1" x14ac:dyDescent="0.3">
      <c r="A68" s="13" t="s">
        <v>121</v>
      </c>
      <c r="B68" s="41" t="s">
        <v>169</v>
      </c>
      <c r="C68" s="65"/>
      <c r="D68" s="65"/>
      <c r="E68" s="65"/>
      <c r="F68" s="65"/>
      <c r="G68" s="65"/>
      <c r="H68" s="65"/>
      <c r="I68" s="65"/>
      <c r="J68" s="65" t="s">
        <v>72</v>
      </c>
      <c r="K68" s="16">
        <f t="shared" si="27"/>
        <v>188</v>
      </c>
      <c r="L68" s="17">
        <v>4</v>
      </c>
      <c r="M68" s="16">
        <f t="shared" si="28"/>
        <v>172</v>
      </c>
      <c r="N68" s="16">
        <f>M68-O68-P68</f>
        <v>126</v>
      </c>
      <c r="O68" s="16">
        <v>46</v>
      </c>
      <c r="P68" s="16"/>
      <c r="Q68" s="16"/>
      <c r="R68" s="16">
        <v>12</v>
      </c>
      <c r="S68" s="47"/>
      <c r="T68" s="47"/>
      <c r="U68" s="17"/>
      <c r="V68" s="17"/>
      <c r="W68" s="17"/>
      <c r="X68" s="17">
        <v>57</v>
      </c>
      <c r="Y68" s="17">
        <v>65</v>
      </c>
      <c r="Z68" s="21">
        <v>54</v>
      </c>
    </row>
    <row r="69" spans="1:26" s="4" customFormat="1" ht="15.75" customHeight="1" x14ac:dyDescent="0.3">
      <c r="A69" s="13" t="s">
        <v>44</v>
      </c>
      <c r="B69" s="14" t="s">
        <v>39</v>
      </c>
      <c r="C69" s="65"/>
      <c r="D69" s="65"/>
      <c r="E69" s="65"/>
      <c r="F69" s="65"/>
      <c r="G69" s="65"/>
      <c r="H69" s="65"/>
      <c r="I69" s="63"/>
      <c r="J69" s="63"/>
      <c r="K69" s="16">
        <f t="shared" si="27"/>
        <v>0</v>
      </c>
      <c r="L69" s="47"/>
      <c r="M69" s="16"/>
      <c r="N69" s="16"/>
      <c r="O69" s="16"/>
      <c r="P69" s="16"/>
      <c r="Q69" s="16">
        <f>SUM(S69:Z69)</f>
        <v>0</v>
      </c>
      <c r="R69" s="16"/>
      <c r="S69" s="49"/>
      <c r="T69" s="49"/>
      <c r="U69" s="25"/>
      <c r="V69" s="25"/>
      <c r="W69" s="25"/>
      <c r="X69" s="25"/>
      <c r="Y69" s="25"/>
      <c r="Z69" s="26"/>
    </row>
    <row r="70" spans="1:26" s="4" customFormat="1" ht="15.75" customHeight="1" x14ac:dyDescent="0.3">
      <c r="A70" s="13" t="s">
        <v>45</v>
      </c>
      <c r="B70" s="14" t="s">
        <v>41</v>
      </c>
      <c r="C70" s="65"/>
      <c r="D70" s="65"/>
      <c r="E70" s="65"/>
      <c r="F70" s="65"/>
      <c r="G70" s="65"/>
      <c r="H70" s="65"/>
      <c r="I70" s="65"/>
      <c r="J70" s="73" t="s">
        <v>61</v>
      </c>
      <c r="K70" s="16">
        <f t="shared" si="27"/>
        <v>144</v>
      </c>
      <c r="L70" s="47"/>
      <c r="M70" s="16"/>
      <c r="N70" s="16"/>
      <c r="O70" s="16"/>
      <c r="P70" s="16"/>
      <c r="Q70" s="16">
        <f>SUM(S70:Z70)</f>
        <v>144</v>
      </c>
      <c r="R70" s="16"/>
      <c r="S70" s="49"/>
      <c r="T70" s="49"/>
      <c r="U70" s="25"/>
      <c r="V70" s="25"/>
      <c r="W70" s="25"/>
      <c r="X70" s="25"/>
      <c r="Y70" s="25"/>
      <c r="Z70" s="26">
        <v>144</v>
      </c>
    </row>
    <row r="71" spans="1:26" s="4" customFormat="1" ht="15.75" customHeight="1" x14ac:dyDescent="0.3">
      <c r="A71" s="13"/>
      <c r="B71" s="14" t="s">
        <v>188</v>
      </c>
      <c r="C71" s="65"/>
      <c r="D71" s="65"/>
      <c r="E71" s="65"/>
      <c r="F71" s="65"/>
      <c r="G71" s="65"/>
      <c r="H71" s="65"/>
      <c r="I71" s="65"/>
      <c r="J71" s="73"/>
      <c r="K71" s="16">
        <f t="shared" si="27"/>
        <v>18</v>
      </c>
      <c r="L71" s="47"/>
      <c r="M71" s="16"/>
      <c r="N71" s="16"/>
      <c r="O71" s="16"/>
      <c r="P71" s="16"/>
      <c r="Q71" s="16"/>
      <c r="R71" s="16">
        <v>18</v>
      </c>
      <c r="S71" s="49"/>
      <c r="T71" s="49"/>
      <c r="U71" s="25"/>
      <c r="V71" s="25"/>
      <c r="W71" s="25"/>
      <c r="X71" s="25"/>
      <c r="Y71" s="25"/>
      <c r="Z71" s="26"/>
    </row>
    <row r="72" spans="1:26" s="4" customFormat="1" ht="28.5" customHeight="1" x14ac:dyDescent="0.3">
      <c r="A72" s="24" t="s">
        <v>46</v>
      </c>
      <c r="B72" s="27" t="s">
        <v>128</v>
      </c>
      <c r="C72" s="73"/>
      <c r="D72" s="73"/>
      <c r="E72" s="73"/>
      <c r="F72" s="73"/>
      <c r="G72" s="73"/>
      <c r="H72" s="65"/>
      <c r="I72" s="65" t="s">
        <v>140</v>
      </c>
      <c r="J72" s="66"/>
      <c r="K72" s="11">
        <f>SUM(K73:K79)</f>
        <v>347</v>
      </c>
      <c r="L72" s="11">
        <f t="shared" ref="L72:Q72" si="29">SUM(L73:L78)</f>
        <v>10</v>
      </c>
      <c r="M72" s="11">
        <f t="shared" si="29"/>
        <v>187</v>
      </c>
      <c r="N72" s="11">
        <f t="shared" si="29"/>
        <v>101</v>
      </c>
      <c r="O72" s="11">
        <f t="shared" si="29"/>
        <v>86</v>
      </c>
      <c r="P72" s="11">
        <f t="shared" si="29"/>
        <v>0</v>
      </c>
      <c r="Q72" s="11">
        <f t="shared" si="29"/>
        <v>108</v>
      </c>
      <c r="R72" s="11">
        <f>SUM(R73:R79)</f>
        <v>30</v>
      </c>
      <c r="S72" s="47"/>
      <c r="T72" s="47"/>
      <c r="U72" s="17"/>
      <c r="V72" s="17"/>
      <c r="W72" s="17"/>
      <c r="X72" s="17"/>
      <c r="Y72" s="17"/>
      <c r="Z72" s="21"/>
    </row>
    <row r="73" spans="1:26" s="4" customFormat="1" ht="18" customHeight="1" x14ac:dyDescent="0.3">
      <c r="A73" s="13" t="s">
        <v>48</v>
      </c>
      <c r="B73" s="28" t="s">
        <v>129</v>
      </c>
      <c r="C73" s="73"/>
      <c r="D73" s="73"/>
      <c r="E73" s="73"/>
      <c r="F73" s="73"/>
      <c r="G73" s="73"/>
      <c r="H73" s="65"/>
      <c r="I73" s="65" t="s">
        <v>61</v>
      </c>
      <c r="J73" s="66"/>
      <c r="K73" s="16">
        <f>SUM(R73:Z73)</f>
        <v>65</v>
      </c>
      <c r="L73" s="47">
        <v>2</v>
      </c>
      <c r="M73" s="16">
        <f>K73-L73-R74</f>
        <v>51</v>
      </c>
      <c r="N73" s="16">
        <f t="shared" ref="N73:N81" si="30">M73-O73-P73</f>
        <v>31</v>
      </c>
      <c r="O73" s="16">
        <v>20</v>
      </c>
      <c r="P73" s="16"/>
      <c r="Q73" s="16"/>
      <c r="R73" s="16"/>
      <c r="S73" s="47"/>
      <c r="T73" s="47"/>
      <c r="U73" s="17"/>
      <c r="V73" s="17"/>
      <c r="W73" s="17"/>
      <c r="X73" s="17"/>
      <c r="Y73" s="17">
        <v>65</v>
      </c>
      <c r="Z73" s="21"/>
    </row>
    <row r="74" spans="1:26" s="4" customFormat="1" ht="29.25" customHeight="1" x14ac:dyDescent="0.3">
      <c r="A74" s="13" t="s">
        <v>124</v>
      </c>
      <c r="B74" s="28" t="s">
        <v>130</v>
      </c>
      <c r="C74" s="73"/>
      <c r="D74" s="73"/>
      <c r="E74" s="73"/>
      <c r="F74" s="73"/>
      <c r="G74" s="73"/>
      <c r="H74" s="65"/>
      <c r="I74" s="74" t="s">
        <v>72</v>
      </c>
      <c r="J74" s="63"/>
      <c r="K74" s="16">
        <f t="shared" ref="K74:K79" si="31">SUM(R74:Z74)</f>
        <v>64</v>
      </c>
      <c r="L74" s="47">
        <v>4</v>
      </c>
      <c r="M74" s="16">
        <v>48</v>
      </c>
      <c r="N74" s="16">
        <f t="shared" si="30"/>
        <v>18</v>
      </c>
      <c r="O74" s="16">
        <v>30</v>
      </c>
      <c r="P74" s="16"/>
      <c r="Q74" s="16"/>
      <c r="R74" s="16">
        <v>12</v>
      </c>
      <c r="S74" s="47"/>
      <c r="T74" s="47"/>
      <c r="U74" s="17"/>
      <c r="V74" s="17"/>
      <c r="W74" s="17"/>
      <c r="X74" s="17"/>
      <c r="Y74" s="17">
        <v>52</v>
      </c>
      <c r="Z74" s="21"/>
    </row>
    <row r="75" spans="1:26" s="4" customFormat="1" ht="15.75" customHeight="1" x14ac:dyDescent="0.3">
      <c r="A75" s="13" t="s">
        <v>125</v>
      </c>
      <c r="B75" s="28" t="s">
        <v>131</v>
      </c>
      <c r="C75" s="73"/>
      <c r="D75" s="73"/>
      <c r="E75" s="73"/>
      <c r="F75" s="73"/>
      <c r="G75" s="73"/>
      <c r="H75" s="65"/>
      <c r="I75" s="63" t="s">
        <v>61</v>
      </c>
      <c r="J75" s="63"/>
      <c r="K75" s="16">
        <f t="shared" si="31"/>
        <v>52</v>
      </c>
      <c r="L75" s="47">
        <v>2</v>
      </c>
      <c r="M75" s="16">
        <f t="shared" ref="M75:M76" si="32">K75-L75-R76</f>
        <v>50</v>
      </c>
      <c r="N75" s="16">
        <f t="shared" si="30"/>
        <v>30</v>
      </c>
      <c r="O75" s="16">
        <v>20</v>
      </c>
      <c r="P75" s="16"/>
      <c r="Q75" s="16"/>
      <c r="R75" s="16"/>
      <c r="S75" s="47"/>
      <c r="T75" s="47"/>
      <c r="U75" s="17"/>
      <c r="V75" s="17"/>
      <c r="W75" s="17"/>
      <c r="X75" s="17"/>
      <c r="Y75" s="17">
        <v>52</v>
      </c>
      <c r="Z75" s="21"/>
    </row>
    <row r="76" spans="1:26" s="4" customFormat="1" ht="15.75" customHeight="1" x14ac:dyDescent="0.3">
      <c r="A76" s="13" t="s">
        <v>168</v>
      </c>
      <c r="B76" s="28" t="s">
        <v>167</v>
      </c>
      <c r="C76" s="73"/>
      <c r="D76" s="73"/>
      <c r="E76" s="73"/>
      <c r="F76" s="73"/>
      <c r="G76" s="73"/>
      <c r="H76" s="65" t="s">
        <v>61</v>
      </c>
      <c r="I76" s="73"/>
      <c r="J76" s="71"/>
      <c r="K76" s="16">
        <f t="shared" si="31"/>
        <v>40</v>
      </c>
      <c r="L76" s="47">
        <v>2</v>
      </c>
      <c r="M76" s="16">
        <f t="shared" si="32"/>
        <v>38</v>
      </c>
      <c r="N76" s="16">
        <f t="shared" si="30"/>
        <v>22</v>
      </c>
      <c r="O76" s="16">
        <v>16</v>
      </c>
      <c r="P76" s="16"/>
      <c r="Q76" s="16"/>
      <c r="R76" s="16"/>
      <c r="S76" s="47"/>
      <c r="T76" s="47"/>
      <c r="U76" s="17"/>
      <c r="V76" s="17"/>
      <c r="W76" s="17"/>
      <c r="X76" s="17">
        <v>40</v>
      </c>
      <c r="Y76" s="17"/>
      <c r="Z76" s="21"/>
    </row>
    <row r="77" spans="1:26" s="4" customFormat="1" ht="15.75" customHeight="1" x14ac:dyDescent="0.3">
      <c r="A77" s="13" t="s">
        <v>49</v>
      </c>
      <c r="B77" s="28" t="s">
        <v>39</v>
      </c>
      <c r="C77" s="73"/>
      <c r="D77" s="73"/>
      <c r="E77" s="73"/>
      <c r="F77" s="73"/>
      <c r="G77" s="73"/>
      <c r="H77" s="65"/>
      <c r="I77" s="73"/>
      <c r="J77" s="73"/>
      <c r="K77" s="16">
        <f t="shared" si="31"/>
        <v>0</v>
      </c>
      <c r="L77" s="17"/>
      <c r="M77" s="16"/>
      <c r="N77" s="16"/>
      <c r="O77" s="16"/>
      <c r="P77" s="16"/>
      <c r="Q77" s="16">
        <f>SUM(S77:Z77)</f>
        <v>0</v>
      </c>
      <c r="R77" s="16"/>
      <c r="S77" s="49"/>
      <c r="T77" s="49"/>
      <c r="U77" s="25"/>
      <c r="V77" s="25"/>
      <c r="W77" s="25"/>
      <c r="X77" s="25"/>
      <c r="Y77" s="50"/>
      <c r="Z77" s="26"/>
    </row>
    <row r="78" spans="1:26" s="4" customFormat="1" ht="15.75" customHeight="1" x14ac:dyDescent="0.3">
      <c r="A78" s="13" t="s">
        <v>50</v>
      </c>
      <c r="B78" s="14" t="s">
        <v>41</v>
      </c>
      <c r="C78" s="73"/>
      <c r="D78" s="73"/>
      <c r="E78" s="73"/>
      <c r="F78" s="73"/>
      <c r="G78" s="73"/>
      <c r="H78" s="65"/>
      <c r="I78" s="62" t="s">
        <v>61</v>
      </c>
      <c r="J78" s="73"/>
      <c r="K78" s="16">
        <f t="shared" si="31"/>
        <v>108</v>
      </c>
      <c r="L78" s="17"/>
      <c r="M78" s="16"/>
      <c r="N78" s="16"/>
      <c r="O78" s="16"/>
      <c r="P78" s="16"/>
      <c r="Q78" s="16">
        <f>SUM(S78:Z78)</f>
        <v>108</v>
      </c>
      <c r="R78" s="16"/>
      <c r="S78" s="49"/>
      <c r="T78" s="49"/>
      <c r="U78" s="25"/>
      <c r="V78" s="25"/>
      <c r="W78" s="25"/>
      <c r="X78" s="25"/>
      <c r="Y78" s="25">
        <v>108</v>
      </c>
      <c r="Z78" s="26"/>
    </row>
    <row r="79" spans="1:26" s="4" customFormat="1" ht="15.75" customHeight="1" x14ac:dyDescent="0.3">
      <c r="A79" s="13"/>
      <c r="B79" s="14" t="s">
        <v>188</v>
      </c>
      <c r="C79" s="73"/>
      <c r="D79" s="73"/>
      <c r="E79" s="73"/>
      <c r="F79" s="73"/>
      <c r="G79" s="85"/>
      <c r="H79" s="65"/>
      <c r="I79" s="62"/>
      <c r="J79" s="73"/>
      <c r="K79" s="16">
        <f t="shared" si="31"/>
        <v>18</v>
      </c>
      <c r="L79" s="17"/>
      <c r="M79" s="16"/>
      <c r="N79" s="16"/>
      <c r="O79" s="16"/>
      <c r="P79" s="16"/>
      <c r="Q79" s="16"/>
      <c r="R79" s="16">
        <v>18</v>
      </c>
      <c r="S79" s="49"/>
      <c r="T79" s="49"/>
      <c r="U79" s="25"/>
      <c r="V79" s="25"/>
      <c r="W79" s="25"/>
      <c r="X79" s="25"/>
      <c r="Y79" s="25"/>
      <c r="Z79" s="26"/>
    </row>
    <row r="80" spans="1:26" s="4" customFormat="1" ht="30" customHeight="1" x14ac:dyDescent="0.3">
      <c r="A80" s="24" t="s">
        <v>126</v>
      </c>
      <c r="B80" s="27" t="s">
        <v>47</v>
      </c>
      <c r="C80" s="73"/>
      <c r="D80" s="73"/>
      <c r="E80" s="73"/>
      <c r="F80" s="65" t="s">
        <v>140</v>
      </c>
      <c r="G80" s="62"/>
      <c r="H80" s="65"/>
      <c r="I80" s="73"/>
      <c r="J80" s="73"/>
      <c r="K80" s="11">
        <f>SUM(K81:K84)</f>
        <v>351</v>
      </c>
      <c r="L80" s="11">
        <f t="shared" ref="L80:Q80" si="33">SUM(L81:L83)</f>
        <v>4</v>
      </c>
      <c r="M80" s="11">
        <f t="shared" si="33"/>
        <v>41</v>
      </c>
      <c r="N80" s="11">
        <f t="shared" si="33"/>
        <v>25</v>
      </c>
      <c r="O80" s="11">
        <f t="shared" si="33"/>
        <v>16</v>
      </c>
      <c r="P80" s="11">
        <f t="shared" si="33"/>
        <v>0</v>
      </c>
      <c r="Q80" s="11">
        <f t="shared" si="33"/>
        <v>288</v>
      </c>
      <c r="R80" s="11">
        <f>SUM(R81:R84)</f>
        <v>18</v>
      </c>
      <c r="S80" s="47"/>
      <c r="T80" s="47"/>
      <c r="U80" s="17"/>
      <c r="V80" s="17"/>
      <c r="W80" s="17"/>
      <c r="X80" s="17"/>
      <c r="Y80" s="17"/>
      <c r="Z80" s="21"/>
    </row>
    <row r="81" spans="1:26" s="4" customFormat="1" ht="15.75" customHeight="1" x14ac:dyDescent="0.3">
      <c r="A81" s="13" t="s">
        <v>127</v>
      </c>
      <c r="B81" s="28" t="s">
        <v>79</v>
      </c>
      <c r="C81" s="73"/>
      <c r="D81" s="73"/>
      <c r="E81" s="73" t="s">
        <v>61</v>
      </c>
      <c r="F81" s="73"/>
      <c r="G81" s="73"/>
      <c r="H81" s="65"/>
      <c r="I81" s="73"/>
      <c r="J81" s="73"/>
      <c r="K81" s="16">
        <f>SUM(R81:Z81)</f>
        <v>45</v>
      </c>
      <c r="L81" s="16">
        <v>4</v>
      </c>
      <c r="M81" s="16">
        <f>K81-L81-R81</f>
        <v>41</v>
      </c>
      <c r="N81" s="16">
        <f t="shared" si="30"/>
        <v>25</v>
      </c>
      <c r="O81" s="16">
        <v>16</v>
      </c>
      <c r="P81" s="16">
        <v>0</v>
      </c>
      <c r="Q81" s="16"/>
      <c r="R81" s="16"/>
      <c r="S81" s="47"/>
      <c r="T81" s="47"/>
      <c r="U81" s="17">
        <v>45</v>
      </c>
      <c r="V81" s="17"/>
      <c r="W81" s="17"/>
      <c r="X81" s="17"/>
      <c r="Y81" s="17"/>
      <c r="Z81" s="21"/>
    </row>
    <row r="82" spans="1:26" s="4" customFormat="1" ht="15.75" customHeight="1" x14ac:dyDescent="0.3">
      <c r="A82" s="13" t="s">
        <v>160</v>
      </c>
      <c r="B82" s="28" t="s">
        <v>39</v>
      </c>
      <c r="C82" s="73"/>
      <c r="D82" s="73"/>
      <c r="E82" s="73"/>
      <c r="F82" s="62" t="s">
        <v>71</v>
      </c>
      <c r="G82" s="73"/>
      <c r="H82" s="65"/>
      <c r="I82" s="73"/>
      <c r="J82" s="73"/>
      <c r="K82" s="16">
        <f t="shared" ref="K82:K84" si="34">SUM(R82:Z82)</f>
        <v>144</v>
      </c>
      <c r="L82" s="17"/>
      <c r="M82" s="16"/>
      <c r="N82" s="16"/>
      <c r="O82" s="16"/>
      <c r="P82" s="16"/>
      <c r="Q82" s="16">
        <f>SUM(S82:Z82)</f>
        <v>144</v>
      </c>
      <c r="R82" s="16"/>
      <c r="S82" s="49"/>
      <c r="T82" s="49"/>
      <c r="U82" s="51">
        <v>72</v>
      </c>
      <c r="V82" s="25">
        <v>72</v>
      </c>
      <c r="W82" s="25"/>
      <c r="X82" s="25"/>
      <c r="Y82" s="25"/>
      <c r="Z82" s="26"/>
    </row>
    <row r="83" spans="1:26" s="4" customFormat="1" ht="15.75" customHeight="1" x14ac:dyDescent="0.3">
      <c r="A83" s="13" t="s">
        <v>161</v>
      </c>
      <c r="B83" s="14" t="s">
        <v>41</v>
      </c>
      <c r="C83" s="73"/>
      <c r="D83" s="73"/>
      <c r="E83" s="73"/>
      <c r="F83" s="73" t="s">
        <v>61</v>
      </c>
      <c r="G83" s="66"/>
      <c r="H83" s="65"/>
      <c r="I83" s="73"/>
      <c r="J83" s="73"/>
      <c r="K83" s="16">
        <f t="shared" si="34"/>
        <v>144</v>
      </c>
      <c r="L83" s="17"/>
      <c r="M83" s="16"/>
      <c r="N83" s="16"/>
      <c r="O83" s="16"/>
      <c r="P83" s="16"/>
      <c r="Q83" s="16">
        <f>SUM(S83:Z83)</f>
        <v>144</v>
      </c>
      <c r="R83" s="16"/>
      <c r="S83" s="49"/>
      <c r="T83" s="49"/>
      <c r="U83" s="25"/>
      <c r="V83" s="51">
        <v>144</v>
      </c>
      <c r="W83" s="25"/>
      <c r="X83" s="25"/>
      <c r="Y83" s="25"/>
      <c r="Z83" s="26"/>
    </row>
    <row r="84" spans="1:26" s="4" customFormat="1" ht="15.75" customHeight="1" x14ac:dyDescent="0.3">
      <c r="A84" s="86"/>
      <c r="B84" s="14" t="s">
        <v>188</v>
      </c>
      <c r="C84" s="73"/>
      <c r="D84" s="73"/>
      <c r="E84" s="73"/>
      <c r="F84" s="73"/>
      <c r="G84" s="66"/>
      <c r="H84" s="65"/>
      <c r="I84" s="73"/>
      <c r="J84" s="73"/>
      <c r="K84" s="16">
        <f t="shared" si="34"/>
        <v>18</v>
      </c>
      <c r="L84" s="17"/>
      <c r="M84" s="16"/>
      <c r="N84" s="16"/>
      <c r="O84" s="16"/>
      <c r="P84" s="16"/>
      <c r="Q84" s="16"/>
      <c r="R84" s="16">
        <v>18</v>
      </c>
      <c r="S84" s="49"/>
      <c r="T84" s="49"/>
      <c r="U84" s="25"/>
      <c r="V84" s="51"/>
      <c r="W84" s="25"/>
      <c r="X84" s="25"/>
      <c r="Y84" s="25"/>
      <c r="Z84" s="87"/>
    </row>
    <row r="85" spans="1:26" s="4" customFormat="1" ht="15.75" customHeight="1" x14ac:dyDescent="0.3">
      <c r="A85" s="19" t="s">
        <v>132</v>
      </c>
      <c r="B85" s="19" t="s">
        <v>52</v>
      </c>
      <c r="C85" s="73"/>
      <c r="D85" s="73"/>
      <c r="E85" s="73"/>
      <c r="F85" s="73"/>
      <c r="G85" s="66"/>
      <c r="H85" s="65"/>
      <c r="I85" s="73"/>
      <c r="J85" s="73" t="s">
        <v>61</v>
      </c>
      <c r="K85" s="17">
        <f>SUM(S85:Z85)</f>
        <v>144</v>
      </c>
      <c r="L85" s="17"/>
      <c r="M85" s="16"/>
      <c r="N85" s="16"/>
      <c r="O85" s="16"/>
      <c r="P85" s="16"/>
      <c r="Q85" s="16"/>
      <c r="R85" s="16"/>
      <c r="S85" s="47"/>
      <c r="T85" s="47"/>
      <c r="U85" s="17"/>
      <c r="V85" s="47"/>
      <c r="W85" s="17"/>
      <c r="X85" s="17"/>
      <c r="Y85" s="17"/>
      <c r="Z85" s="17">
        <v>144</v>
      </c>
    </row>
    <row r="86" spans="1:26" s="4" customFormat="1" ht="15.75" customHeight="1" x14ac:dyDescent="0.3">
      <c r="A86" s="19"/>
      <c r="B86" s="29" t="s">
        <v>174</v>
      </c>
      <c r="C86" s="28"/>
      <c r="D86" s="28"/>
      <c r="E86" s="28"/>
      <c r="F86" s="28"/>
      <c r="G86" s="37"/>
      <c r="H86" s="14"/>
      <c r="I86" s="28"/>
      <c r="J86" s="28"/>
      <c r="K86" s="11">
        <f t="shared" ref="K86:P86" si="35">SUM(K11,K28,K36,K41,K52,K85)</f>
        <v>5724</v>
      </c>
      <c r="L86" s="11">
        <f t="shared" si="35"/>
        <v>76</v>
      </c>
      <c r="M86" s="11">
        <f t="shared" si="35"/>
        <v>4412</v>
      </c>
      <c r="N86" s="11">
        <f t="shared" si="35"/>
        <v>2315</v>
      </c>
      <c r="O86" s="11">
        <f t="shared" si="35"/>
        <v>2057</v>
      </c>
      <c r="P86" s="11">
        <f t="shared" si="35"/>
        <v>40</v>
      </c>
      <c r="Q86" s="11">
        <f>SUM(Q12,Q28,Q36,Q41,Q52,Q85)</f>
        <v>828</v>
      </c>
      <c r="R86" s="11">
        <f>R52+R41+R11</f>
        <v>252</v>
      </c>
      <c r="S86" s="47"/>
      <c r="T86" s="47"/>
      <c r="U86" s="17"/>
      <c r="V86" s="47"/>
      <c r="W86" s="17"/>
      <c r="X86" s="17"/>
      <c r="Y86" s="17"/>
      <c r="Z86" s="17"/>
    </row>
    <row r="87" spans="1:26" s="4" customFormat="1" ht="15.75" customHeight="1" x14ac:dyDescent="0.3">
      <c r="A87" s="19" t="s">
        <v>150</v>
      </c>
      <c r="B87" s="19" t="s">
        <v>53</v>
      </c>
      <c r="C87" s="28"/>
      <c r="D87" s="28"/>
      <c r="E87" s="28"/>
      <c r="F87" s="28"/>
      <c r="G87" s="37"/>
      <c r="H87" s="14"/>
      <c r="I87" s="28"/>
      <c r="J87" s="28"/>
      <c r="K87" s="17">
        <f>SUM(S87:Z87)</f>
        <v>216</v>
      </c>
      <c r="L87" s="17"/>
      <c r="M87" s="16"/>
      <c r="N87" s="16"/>
      <c r="O87" s="16"/>
      <c r="P87" s="16"/>
      <c r="Q87" s="16"/>
      <c r="R87" s="16"/>
      <c r="S87" s="47"/>
      <c r="T87" s="47"/>
      <c r="U87" s="17"/>
      <c r="V87" s="47"/>
      <c r="W87" s="17"/>
      <c r="X87" s="17"/>
      <c r="Y87" s="17"/>
      <c r="Z87" s="17">
        <v>216</v>
      </c>
    </row>
    <row r="88" spans="1:26" s="4" customFormat="1" ht="15.75" customHeight="1" x14ac:dyDescent="0.3">
      <c r="A88" s="14"/>
      <c r="B88" s="29" t="s">
        <v>157</v>
      </c>
      <c r="C88" s="28"/>
      <c r="D88" s="28"/>
      <c r="E88" s="28"/>
      <c r="F88" s="28"/>
      <c r="G88" s="28"/>
      <c r="H88" s="14"/>
      <c r="I88" s="28"/>
      <c r="J88" s="28"/>
      <c r="K88" s="11">
        <f>SUM(K86:K87)</f>
        <v>5940</v>
      </c>
      <c r="L88" s="11"/>
      <c r="M88" s="11"/>
      <c r="N88" s="11"/>
      <c r="O88" s="11"/>
      <c r="P88" s="11"/>
      <c r="Q88" s="11"/>
      <c r="R88" s="11"/>
      <c r="S88" s="47">
        <f>SUM(S13:S61,S65:S68,S72:S76,S80:S81)</f>
        <v>612</v>
      </c>
      <c r="T88" s="47">
        <f t="shared" ref="T88:Z88" si="36">SUM(T13:T61,T65:T68,T72:T76,T80:T81)</f>
        <v>792</v>
      </c>
      <c r="U88" s="47">
        <f t="shared" si="36"/>
        <v>540</v>
      </c>
      <c r="V88" s="47">
        <f t="shared" si="36"/>
        <v>612</v>
      </c>
      <c r="W88" s="47">
        <f t="shared" si="36"/>
        <v>468</v>
      </c>
      <c r="X88" s="47">
        <f t="shared" si="36"/>
        <v>684</v>
      </c>
      <c r="Y88" s="47">
        <f t="shared" si="36"/>
        <v>468</v>
      </c>
      <c r="Z88" s="47">
        <f t="shared" si="36"/>
        <v>324</v>
      </c>
    </row>
    <row r="89" spans="1:26" s="4" customFormat="1" ht="15" hidden="1" customHeight="1" x14ac:dyDescent="0.3">
      <c r="A89" s="37"/>
      <c r="B89" s="42"/>
      <c r="C89" s="29"/>
      <c r="D89" s="29"/>
      <c r="E89" s="29"/>
      <c r="F89" s="29"/>
      <c r="G89" s="29"/>
      <c r="H89" s="29"/>
      <c r="I89" s="29"/>
      <c r="J89" s="29"/>
      <c r="K89" s="34"/>
      <c r="L89" s="46"/>
      <c r="M89" s="37"/>
      <c r="N89" s="11"/>
      <c r="O89" s="11"/>
      <c r="P89" s="11"/>
      <c r="Q89" s="11"/>
      <c r="R89" s="11"/>
      <c r="S89" s="45"/>
      <c r="T89" s="45"/>
      <c r="U89" s="45"/>
      <c r="V89" s="45"/>
      <c r="W89" s="45"/>
      <c r="X89" s="45"/>
      <c r="Y89" s="45"/>
      <c r="Z89" s="45"/>
    </row>
    <row r="90" spans="1:26" s="4" customFormat="1" x14ac:dyDescent="0.3">
      <c r="A90" s="173" t="s">
        <v>96</v>
      </c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5" t="s">
        <v>51</v>
      </c>
      <c r="N90" s="180" t="s">
        <v>149</v>
      </c>
      <c r="O90" s="181"/>
      <c r="P90" s="181"/>
      <c r="Q90" s="181"/>
      <c r="R90" s="84"/>
      <c r="S90" s="30">
        <f t="shared" ref="S90:Z90" si="37">SUM(S13:S61,S65:S68,S72:S76,S80:S81)</f>
        <v>612</v>
      </c>
      <c r="T90" s="30">
        <f t="shared" si="37"/>
        <v>792</v>
      </c>
      <c r="U90" s="30">
        <f t="shared" si="37"/>
        <v>540</v>
      </c>
      <c r="V90" s="30">
        <f t="shared" si="37"/>
        <v>612</v>
      </c>
      <c r="W90" s="30">
        <f t="shared" si="37"/>
        <v>468</v>
      </c>
      <c r="X90" s="30">
        <f t="shared" si="37"/>
        <v>684</v>
      </c>
      <c r="Y90" s="30">
        <f t="shared" si="37"/>
        <v>468</v>
      </c>
      <c r="Z90" s="30">
        <f t="shared" si="37"/>
        <v>324</v>
      </c>
    </row>
    <row r="91" spans="1:26" s="4" customFormat="1" x14ac:dyDescent="0.3">
      <c r="A91" s="178" t="s">
        <v>53</v>
      </c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6"/>
      <c r="N91" s="180" t="s">
        <v>54</v>
      </c>
      <c r="O91" s="181"/>
      <c r="P91" s="181"/>
      <c r="Q91" s="181"/>
      <c r="R91" s="79"/>
      <c r="S91" s="47">
        <f t="shared" ref="S91:Z91" si="38">SUM(S62,S69,S77,S82)</f>
        <v>0</v>
      </c>
      <c r="T91" s="47">
        <f t="shared" si="38"/>
        <v>0</v>
      </c>
      <c r="U91" s="47">
        <f t="shared" si="38"/>
        <v>72</v>
      </c>
      <c r="V91" s="47">
        <f t="shared" si="38"/>
        <v>72</v>
      </c>
      <c r="W91" s="47">
        <f t="shared" si="38"/>
        <v>108</v>
      </c>
      <c r="X91" s="47">
        <f t="shared" si="38"/>
        <v>0</v>
      </c>
      <c r="Y91" s="47">
        <f t="shared" si="38"/>
        <v>0</v>
      </c>
      <c r="Z91" s="47">
        <f t="shared" si="38"/>
        <v>0</v>
      </c>
    </row>
    <row r="92" spans="1:26" s="4" customFormat="1" ht="31.5" customHeight="1" x14ac:dyDescent="0.3">
      <c r="A92" s="178" t="s">
        <v>187</v>
      </c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6"/>
      <c r="N92" s="182" t="s">
        <v>158</v>
      </c>
      <c r="O92" s="183"/>
      <c r="P92" s="183"/>
      <c r="Q92" s="183"/>
      <c r="R92" s="83"/>
      <c r="S92" s="47">
        <f t="shared" ref="S92:Y92" si="39">SUM(S63,S70,S78,S83)</f>
        <v>0</v>
      </c>
      <c r="T92" s="47">
        <f t="shared" si="39"/>
        <v>0</v>
      </c>
      <c r="U92" s="47">
        <f t="shared" si="39"/>
        <v>0</v>
      </c>
      <c r="V92" s="47">
        <f t="shared" si="39"/>
        <v>144</v>
      </c>
      <c r="W92" s="47">
        <f t="shared" si="39"/>
        <v>0</v>
      </c>
      <c r="X92" s="47">
        <f t="shared" si="39"/>
        <v>180</v>
      </c>
      <c r="Y92" s="47">
        <f t="shared" si="39"/>
        <v>108</v>
      </c>
      <c r="Z92" s="39" t="s">
        <v>178</v>
      </c>
    </row>
    <row r="93" spans="1:26" s="4" customFormat="1" x14ac:dyDescent="0.3">
      <c r="A93" s="178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6"/>
      <c r="N93" s="180" t="s">
        <v>55</v>
      </c>
      <c r="O93" s="181"/>
      <c r="P93" s="181"/>
      <c r="Q93" s="181"/>
      <c r="R93" s="79"/>
      <c r="S93" s="47">
        <v>0</v>
      </c>
      <c r="T93" s="47">
        <v>3</v>
      </c>
      <c r="U93" s="47">
        <v>0</v>
      </c>
      <c r="V93" s="47">
        <v>3</v>
      </c>
      <c r="W93" s="47">
        <v>2</v>
      </c>
      <c r="X93" s="47">
        <v>3</v>
      </c>
      <c r="Y93" s="47">
        <v>2</v>
      </c>
      <c r="Z93" s="52">
        <v>3</v>
      </c>
    </row>
    <row r="94" spans="1:26" s="4" customFormat="1" x14ac:dyDescent="0.3">
      <c r="A94" s="184"/>
      <c r="B94" s="185"/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76"/>
      <c r="N94" s="180" t="s">
        <v>56</v>
      </c>
      <c r="O94" s="181"/>
      <c r="P94" s="181"/>
      <c r="Q94" s="181"/>
      <c r="R94" s="79"/>
      <c r="S94" s="47">
        <v>0</v>
      </c>
      <c r="T94" s="47">
        <v>9</v>
      </c>
      <c r="U94" s="47">
        <v>3</v>
      </c>
      <c r="V94" s="47">
        <v>6</v>
      </c>
      <c r="W94" s="47">
        <v>1</v>
      </c>
      <c r="X94" s="47">
        <v>8</v>
      </c>
      <c r="Y94" s="47">
        <v>3</v>
      </c>
      <c r="Z94" s="52">
        <v>7</v>
      </c>
    </row>
    <row r="95" spans="1:26" s="4" customFormat="1" ht="15.75" customHeight="1" thickBot="1" x14ac:dyDescent="0.35">
      <c r="A95" s="186"/>
      <c r="B95" s="187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77"/>
      <c r="N95" s="188" t="s">
        <v>57</v>
      </c>
      <c r="O95" s="189"/>
      <c r="P95" s="189"/>
      <c r="Q95" s="189"/>
      <c r="R95" s="81"/>
      <c r="S95" s="53">
        <v>0</v>
      </c>
      <c r="T95" s="53">
        <v>1</v>
      </c>
      <c r="U95" s="53">
        <v>0</v>
      </c>
      <c r="V95" s="53">
        <v>1</v>
      </c>
      <c r="W95" s="53">
        <v>1</v>
      </c>
      <c r="X95" s="53">
        <v>0</v>
      </c>
      <c r="Y95" s="53">
        <v>0</v>
      </c>
      <c r="Z95" s="54">
        <v>1</v>
      </c>
    </row>
  </sheetData>
  <mergeCells count="48">
    <mergeCell ref="N94:Q94"/>
    <mergeCell ref="A93:L93"/>
    <mergeCell ref="H56:H57"/>
    <mergeCell ref="N93:Q93"/>
    <mergeCell ref="A90:L90"/>
    <mergeCell ref="N92:Q92"/>
    <mergeCell ref="A92:L92"/>
    <mergeCell ref="J66:J67"/>
    <mergeCell ref="C3:D3"/>
    <mergeCell ref="E3:J3"/>
    <mergeCell ref="K3:Z3"/>
    <mergeCell ref="Z6:Z8"/>
    <mergeCell ref="M6:P6"/>
    <mergeCell ref="U6:U8"/>
    <mergeCell ref="Y6:Y8"/>
    <mergeCell ref="U5:V5"/>
    <mergeCell ref="W6:W8"/>
    <mergeCell ref="S4:Z4"/>
    <mergeCell ref="X6:X8"/>
    <mergeCell ref="S6:S8"/>
    <mergeCell ref="Y5:Z5"/>
    <mergeCell ref="S5:T5"/>
    <mergeCell ref="T6:T8"/>
    <mergeCell ref="V6:V8"/>
    <mergeCell ref="B4:B8"/>
    <mergeCell ref="M7:M8"/>
    <mergeCell ref="Q6:Q8"/>
    <mergeCell ref="A4:A8"/>
    <mergeCell ref="N7:P7"/>
    <mergeCell ref="L4:R4"/>
    <mergeCell ref="M5:R5"/>
    <mergeCell ref="R6:R8"/>
    <mergeCell ref="Q1:Z1"/>
    <mergeCell ref="C4:J7"/>
    <mergeCell ref="W5:X5"/>
    <mergeCell ref="N91:Q91"/>
    <mergeCell ref="E37:E38"/>
    <mergeCell ref="N90:Q90"/>
    <mergeCell ref="M90:M95"/>
    <mergeCell ref="K4:K8"/>
    <mergeCell ref="C10:J10"/>
    <mergeCell ref="N95:Q95"/>
    <mergeCell ref="A95:L95"/>
    <mergeCell ref="L5:L8"/>
    <mergeCell ref="A94:L94"/>
    <mergeCell ref="A91:L91"/>
    <mergeCell ref="S2:X2"/>
    <mergeCell ref="A3:B3"/>
  </mergeCells>
  <phoneticPr fontId="5" type="noConversion"/>
  <pageMargins left="0" right="0" top="0" bottom="0" header="0" footer="0"/>
  <pageSetup paperSize="9" scale="4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5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2021</vt:lpstr>
      <vt:lpstr>2020</vt:lpstr>
      <vt:lpstr>Лист2</vt:lpstr>
      <vt:lpstr>Лист3</vt:lpstr>
      <vt:lpstr>'2020'!Область_печати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2018-03-29T09:07:06Z</cp:lastPrinted>
  <dcterms:created xsi:type="dcterms:W3CDTF">2006-09-28T05:33:49Z</dcterms:created>
  <dcterms:modified xsi:type="dcterms:W3CDTF">2022-05-26T04:58:41Z</dcterms:modified>
</cp:coreProperties>
</file>